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จัดคนลงสู่ตำแหน่ง64-66" sheetId="1" r:id="rId1"/>
  </sheets>
  <definedNames/>
  <calcPr fullCalcOnLoad="1"/>
</workbook>
</file>

<file path=xl/sharedStrings.xml><?xml version="1.0" encoding="utf-8"?>
<sst xmlns="http://schemas.openxmlformats.org/spreadsheetml/2006/main" count="590" uniqueCount="187">
  <si>
    <t>ที่</t>
  </si>
  <si>
    <t>ชื่อ   -    สกุล</t>
  </si>
  <si>
    <t>คุณวุฒิ</t>
  </si>
  <si>
    <t>กรอบอัตรากำลังเดิม</t>
  </si>
  <si>
    <t>กรอบอัตรากำลังใหม่</t>
  </si>
  <si>
    <t>เงินเดือน</t>
  </si>
  <si>
    <t>หมายเหตุ</t>
  </si>
  <si>
    <t>เลขที่ตำแหน่ง</t>
  </si>
  <si>
    <t>ตำแหน่ง</t>
  </si>
  <si>
    <t>ระดับ</t>
  </si>
  <si>
    <t>นายณรงค์  บุบผากัณฑ์</t>
  </si>
  <si>
    <t>ป.โท</t>
  </si>
  <si>
    <t>นางชุลีพร  แย้มดวง</t>
  </si>
  <si>
    <t>-</t>
  </si>
  <si>
    <t>นางวิภาวดี  วันสุข</t>
  </si>
  <si>
    <t>นักบริหารงานทั่วไป</t>
  </si>
  <si>
    <t>(หัวหน้าสำนักงานปลัด)</t>
  </si>
  <si>
    <t>นางสาวนารี  อรัญโสต</t>
  </si>
  <si>
    <t>ป.ตรี</t>
  </si>
  <si>
    <t>นายสุนทร  พฤกษชาติ</t>
  </si>
  <si>
    <t>นิติกร</t>
  </si>
  <si>
    <t>นางธันยพร  สิทธิศักดิ์</t>
  </si>
  <si>
    <t>ปวส.</t>
  </si>
  <si>
    <t>นายพีรพงษ์  มนัสไธสง</t>
  </si>
  <si>
    <t>เจ้าพนักงานธุรการ</t>
  </si>
  <si>
    <t>นางเกษสุดา  มนัสไธสง</t>
  </si>
  <si>
    <t xml:space="preserve"> เจ้าพนักงานส่งเสริมการท่องเที่ยว</t>
  </si>
  <si>
    <t>เงินประจำ</t>
  </si>
  <si>
    <t>เงินเพิ่มอื่น ๆ</t>
  </si>
  <si>
    <t>เงินค่าตอบแทน</t>
  </si>
  <si>
    <t>ผู้อำนวยการกองคลัง</t>
  </si>
  <si>
    <t>นางวิยดา  พิเนตร</t>
  </si>
  <si>
    <t>นักวิชาการจัดเก็บรายได้</t>
  </si>
  <si>
    <t>นางสาวจีรัชญ์  แก้วศิลา</t>
  </si>
  <si>
    <t>นายชัยวัฒน์  บุญไชย</t>
  </si>
  <si>
    <t>ผู้อำนวยการกองช่าง</t>
  </si>
  <si>
    <t>(นักบริหารงานช่าง)</t>
  </si>
  <si>
    <t>นางเบญจมาศ  สรภูมิ</t>
  </si>
  <si>
    <t>นางสาวกาญนภา ทุมมาสุด</t>
  </si>
  <si>
    <t>นายสมศักดิ์  พันธไชย</t>
  </si>
  <si>
    <t>นักวิชาการศึกษา</t>
  </si>
  <si>
    <t>นายณัฐพงศ์  วงค์ศรีจันทร์</t>
  </si>
  <si>
    <t>นักพัฒนาชุมชน</t>
  </si>
  <si>
    <t>นักบริหารงานสวัสดิการสังคม</t>
  </si>
  <si>
    <t>นางสาวศิวพร  ชัยมัง</t>
  </si>
  <si>
    <t>นายจำเริญ  กรมบัวภา</t>
  </si>
  <si>
    <t>นายสุริยัน  มิ่งมงคล</t>
  </si>
  <si>
    <t>นายพุทธา  บูรวงษ์</t>
  </si>
  <si>
    <t>นายอำนาจ  พวงมาลัย</t>
  </si>
  <si>
    <t>นายบุญศรี  นุ่นนาแซง</t>
  </si>
  <si>
    <t>นายมนตรี  บุญสร้อย</t>
  </si>
  <si>
    <t>นายภูทอง จันทร์พิพัฒน์</t>
  </si>
  <si>
    <t>พนักงานจ้างตามภารกิจ</t>
  </si>
  <si>
    <t xml:space="preserve">     กองคลัง</t>
  </si>
  <si>
    <t>นางสาวณชนนท์  โคตุเคน</t>
  </si>
  <si>
    <t>นางสาวมนสิชา  นาคพรต</t>
  </si>
  <si>
    <t>นางสาวธราภรณ์  กรมบัวภา</t>
  </si>
  <si>
    <t>นางสาวปิยะนุช  จันทรมหา</t>
  </si>
  <si>
    <t>นางสาวจันทร์เพ็ญ  โคตุเคน</t>
  </si>
  <si>
    <t xml:space="preserve">     กองช่าง</t>
  </si>
  <si>
    <t>ผู้ช่วยเจ้าหน้าที่ธุรการ</t>
  </si>
  <si>
    <t>พนักงานขับรถยนต์</t>
  </si>
  <si>
    <t>คนสวน</t>
  </si>
  <si>
    <t>คนงานประจำรถขยะ</t>
  </si>
  <si>
    <t>นางสาวฉัตรแก้ว  หน้าผา</t>
  </si>
  <si>
    <t>นายวิศิษย์ศักดิ์  ไชยเม็ง</t>
  </si>
  <si>
    <t>นายเรืองเดช  ชาตาสุ</t>
  </si>
  <si>
    <t>นายชริน  ขวัญปลา</t>
  </si>
  <si>
    <t xml:space="preserve">ปวส. </t>
  </si>
  <si>
    <t>ม.ปลาย</t>
  </si>
  <si>
    <t>ป.7</t>
  </si>
  <si>
    <t>ม.ต้น</t>
  </si>
  <si>
    <t>นายอุทิตย์  แขวงเมือง</t>
  </si>
  <si>
    <t>พนักงานสูบน้ำ</t>
  </si>
  <si>
    <t>คนงานประจำเครื่องสูบน้ำ</t>
  </si>
  <si>
    <t>ผู้ดูแลเด็ก</t>
  </si>
  <si>
    <t>ล0002</t>
  </si>
  <si>
    <t xml:space="preserve">     สำนักงานปลัด อบต.</t>
  </si>
  <si>
    <t>หัวหน้าฝ่ายการเงิน</t>
  </si>
  <si>
    <t>นักวิชาการพัสดุ</t>
  </si>
  <si>
    <t>(หัวหน้าฝ่ายบริหารงานทั่วไป)</t>
  </si>
  <si>
    <t>นักวิเคราะห์นโยบายและแผน</t>
  </si>
  <si>
    <t>กลาง</t>
  </si>
  <si>
    <t>ต้น</t>
  </si>
  <si>
    <t>อำนวยการท้องถิ่น</t>
  </si>
  <si>
    <t>ชก.</t>
  </si>
  <si>
    <t>ชง.</t>
  </si>
  <si>
    <t>นักบริหารงานการคลัง</t>
  </si>
  <si>
    <t>ผู้อำนวยการสวัสดิการสังคม</t>
  </si>
  <si>
    <t>ปก.</t>
  </si>
  <si>
    <t>ปง.</t>
  </si>
  <si>
    <t>กองการศึกษา ศาสนาและวัฒนธรรม</t>
  </si>
  <si>
    <t xml:space="preserve">     กองสวัสดิการสังคม</t>
  </si>
  <si>
    <t>นางสาวศรีสุดา  จำปาลาศ</t>
  </si>
  <si>
    <t>นายเทพปกร หอมพนา</t>
  </si>
  <si>
    <t>47-3-00-1101-001</t>
  </si>
  <si>
    <t>47-3-00-1101-002</t>
  </si>
  <si>
    <t>47-3-01-2101-001</t>
  </si>
  <si>
    <t>47-3-01-2101-002</t>
  </si>
  <si>
    <t>47-3-01-3103-001</t>
  </si>
  <si>
    <t>47-3-01-3105-001</t>
  </si>
  <si>
    <t>47-3-01-4805-001</t>
  </si>
  <si>
    <t>47-3-01-4101-001</t>
  </si>
  <si>
    <t>47-3-01-4302-001</t>
  </si>
  <si>
    <t>47-3-04-2102-001</t>
  </si>
  <si>
    <t>47-3-04-2102-002</t>
  </si>
  <si>
    <t>47-3-04-3203-001</t>
  </si>
  <si>
    <t>47-3-04-4101-003</t>
  </si>
  <si>
    <t>47-3-05-2103-001</t>
  </si>
  <si>
    <t>47-3-05-4101-002</t>
  </si>
  <si>
    <t>47-3-08-2107-001</t>
  </si>
  <si>
    <t>47-3-08-3803-001</t>
  </si>
  <si>
    <t>47-3-11-2105-001</t>
  </si>
  <si>
    <t>47-3-11-3801-001</t>
  </si>
  <si>
    <t>นักบริหารงานท้องถิ่น</t>
  </si>
  <si>
    <t>(ปลัด อบต.) นักบริหารท้องถิ่น</t>
  </si>
  <si>
    <t>(รองปลัด อบต.) นักบริหารท้องถิ่น</t>
  </si>
  <si>
    <t>นักบริหารงานศึกษา</t>
  </si>
  <si>
    <t>องค์การบริหารส่วนตำบลบึงเกลือ  อำเภอเสลภูมิ  จังหวัดร้อยเอ็ด</t>
  </si>
  <si>
    <t>(3500x12)</t>
  </si>
  <si>
    <t>ผู้ช่วยเจ้าพนักงานธุรการ</t>
  </si>
  <si>
    <t>นางวงค์เดือน  น้ำพาย</t>
  </si>
  <si>
    <t>ผู้อำนวยการกองการศึกษา ฯ</t>
  </si>
  <si>
    <t>ครู</t>
  </si>
  <si>
    <t>เงินอุดหนุน</t>
  </si>
  <si>
    <t>(1000x12)</t>
  </si>
  <si>
    <t>ผู้ช่วยนายช่างไฟฟ้า</t>
  </si>
  <si>
    <t>ผู้ช่วยเจ้าพนักงานประปา</t>
  </si>
  <si>
    <t>(3,500x12)</t>
  </si>
  <si>
    <t>(1,500x12)</t>
  </si>
  <si>
    <t>(33,560x12)</t>
  </si>
  <si>
    <t>(7,000x12)</t>
  </si>
  <si>
    <t>(9,000x12)</t>
  </si>
  <si>
    <t>พนักงานจ้างทั่วไป</t>
  </si>
  <si>
    <t>บรรเทาสาธารณภัย</t>
  </si>
  <si>
    <t>เจ้าพนักงานป้องกันและ</t>
  </si>
  <si>
    <t xml:space="preserve">เจ้าพนักงานป้องกันและ </t>
  </si>
  <si>
    <t xml:space="preserve"> ผู้ดูแลเด็ก</t>
  </si>
  <si>
    <t xml:space="preserve">บัญชีแสดงการจัดคนลงสู่ตำแหน่งตามโครงสร้างส่วนราชการและกำหนดเลขที่ตำแหน่งตามกรอบอัตรากำลังใหม่ (ประจำปีงบประมาณ พ.ศ.2564 - 2566) </t>
  </si>
  <si>
    <t>(43,300x12)</t>
  </si>
  <si>
    <t>(30,220x12)</t>
  </si>
  <si>
    <t>(29,680x12)</t>
  </si>
  <si>
    <t>(38,520x12)</t>
  </si>
  <si>
    <t>(24730x12)</t>
  </si>
  <si>
    <t>(22,920x12)</t>
  </si>
  <si>
    <t>ว่าง</t>
  </si>
  <si>
    <t>ปง./</t>
  </si>
  <si>
    <t>(14,380x12)</t>
  </si>
  <si>
    <t>(14410x12)</t>
  </si>
  <si>
    <t>(13,260x12)</t>
  </si>
  <si>
    <t>(25x12)</t>
  </si>
  <si>
    <t>(45x12)</t>
  </si>
  <si>
    <t>(13,570x12)</t>
  </si>
  <si>
    <t>(13,240x12)</t>
  </si>
  <si>
    <t>ขอยุบเลิก</t>
  </si>
  <si>
    <t>(13,190x12)</t>
  </si>
  <si>
    <t>(95x12)</t>
  </si>
  <si>
    <t>(65x12)</t>
  </si>
  <si>
    <t>(535x12)</t>
  </si>
  <si>
    <t>(12,750x12)</t>
  </si>
  <si>
    <t>(13,220x12)</t>
  </si>
  <si>
    <t>(33,000x12)</t>
  </si>
  <si>
    <t>(31,340x12)</t>
  </si>
  <si>
    <t>นางสาวชฎาพร  จันทชุม</t>
  </si>
  <si>
    <t>(23,340x12)</t>
  </si>
  <si>
    <t>(22,600x12)</t>
  </si>
  <si>
    <t>(20,780x12)</t>
  </si>
  <si>
    <t>(30,770x12)</t>
  </si>
  <si>
    <t>(13,340x12)</t>
  </si>
  <si>
    <t>(12,910x12)</t>
  </si>
  <si>
    <t>(14,470x12)</t>
  </si>
  <si>
    <t>(23,550x12)</t>
  </si>
  <si>
    <t>(8750+40900)/2</t>
  </si>
  <si>
    <t xml:space="preserve">          ลูกจ้างประจำ</t>
  </si>
  <si>
    <t>47-3-08-6600-691</t>
  </si>
  <si>
    <t>47-3-08-6600-692</t>
  </si>
  <si>
    <t>(21,050x12)</t>
  </si>
  <si>
    <t>(21,120x12)</t>
  </si>
  <si>
    <t>(12,850x12)</t>
  </si>
  <si>
    <t>(375x12)</t>
  </si>
  <si>
    <t>(435x12)</t>
  </si>
  <si>
    <t>(2000x12)</t>
  </si>
  <si>
    <t>(9670x12)</t>
  </si>
  <si>
    <t>(4500x12)</t>
  </si>
  <si>
    <t>ลูกจ้างประจำถ่ายโอน</t>
  </si>
  <si>
    <t>(20,680x12)</t>
  </si>
  <si>
    <t>ว่างเดิม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</si>
</sst>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sz val="11"/>
      <color indexed="8"/>
      <name val="TH SarabunIT๙"/>
      <family val="2"/>
    </font>
    <font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sz val="8"/>
      <color indexed="8"/>
      <name val="TH SarabunIT๙"/>
      <family val="2"/>
    </font>
    <font>
      <sz val="10"/>
      <color indexed="8"/>
      <name val="TH SarabunIT๙"/>
      <family val="2"/>
    </font>
    <font>
      <sz val="16"/>
      <color indexed="8"/>
      <name val="TH SarabunIT๙"/>
      <family val="2"/>
    </font>
    <font>
      <sz val="13"/>
      <color indexed="8"/>
      <name val="TH SarabunIT๙"/>
      <family val="2"/>
    </font>
    <font>
      <b/>
      <u val="single"/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NiramitIT๙ "/>
      <family val="0"/>
    </font>
    <font>
      <sz val="11.5"/>
      <color indexed="8"/>
      <name val="TH SarabunIT๙"/>
      <family val="2"/>
    </font>
    <font>
      <sz val="13.5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indexed="10"/>
      <name val="TH SarabunIT๙"/>
      <family val="2"/>
    </font>
    <font>
      <sz val="12"/>
      <color indexed="10"/>
      <name val="TH SarabunIT๙"/>
      <family val="2"/>
    </font>
    <font>
      <b/>
      <sz val="12"/>
      <color indexed="8"/>
      <name val="TH SarabunIT๙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NiramitIT๙ "/>
      <family val="0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8"/>
      <color theme="1"/>
      <name val="TH SarabunIT๙"/>
      <family val="2"/>
    </font>
    <font>
      <sz val="10"/>
      <color theme="1"/>
      <name val="TH SarabunIT๙"/>
      <family val="2"/>
    </font>
    <font>
      <sz val="12"/>
      <color rgb="FF000000"/>
      <name val="TH SarabunIT๙"/>
      <family val="2"/>
    </font>
    <font>
      <sz val="14"/>
      <color rgb="FF000000"/>
      <name val="TH SarabunIT๙"/>
      <family val="2"/>
    </font>
    <font>
      <sz val="8"/>
      <color rgb="FF000000"/>
      <name val="TH SarabunIT๙"/>
      <family val="2"/>
    </font>
    <font>
      <sz val="10"/>
      <color rgb="FF000000"/>
      <name val="TH SarabunIT๙"/>
      <family val="2"/>
    </font>
    <font>
      <sz val="16"/>
      <color theme="1"/>
      <name val="TH SarabunIT๙"/>
      <family val="2"/>
    </font>
    <font>
      <b/>
      <u val="single"/>
      <sz val="14"/>
      <color theme="1"/>
      <name val="TH SarabunIT๙"/>
      <family val="2"/>
    </font>
    <font>
      <sz val="13.5"/>
      <color theme="1"/>
      <name val="TH SarabunIT๙"/>
      <family val="2"/>
    </font>
    <font>
      <sz val="14"/>
      <color rgb="FFFF0000"/>
      <name val="TH SarabunIT๙"/>
      <family val="2"/>
    </font>
    <font>
      <sz val="11.5"/>
      <color rgb="FF000000"/>
      <name val="TH SarabunIT๙"/>
      <family val="2"/>
    </font>
    <font>
      <sz val="11.5"/>
      <color theme="1"/>
      <name val="TH SarabunIT๙"/>
      <family val="2"/>
    </font>
    <font>
      <sz val="13"/>
      <color rgb="FF000000"/>
      <name val="TH SarabunIT๙"/>
      <family val="2"/>
    </font>
    <font>
      <b/>
      <u val="single"/>
      <sz val="14"/>
      <color rgb="FF000000"/>
      <name val="TH SarabunIT๙"/>
      <family val="2"/>
    </font>
    <font>
      <sz val="11"/>
      <color rgb="FFFF0000"/>
      <name val="TH SarabunIT๙"/>
      <family val="2"/>
    </font>
    <font>
      <sz val="12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3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4" fillId="0" borderId="15" xfId="0" applyFont="1" applyBorder="1" applyAlignment="1" quotePrefix="1">
      <alignment horizontal="center"/>
    </xf>
    <xf numFmtId="0" fontId="51" fillId="0" borderId="16" xfId="0" applyFont="1" applyBorder="1" applyAlignment="1">
      <alignment horizontal="left" wrapText="1"/>
    </xf>
    <xf numFmtId="0" fontId="51" fillId="0" borderId="17" xfId="0" applyFont="1" applyBorder="1" applyAlignment="1">
      <alignment horizontal="center" wrapText="1"/>
    </xf>
    <xf numFmtId="0" fontId="55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1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56" fillId="0" borderId="18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187" fontId="51" fillId="0" borderId="10" xfId="36" applyNumberFormat="1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2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3" fontId="51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51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7" fillId="0" borderId="15" xfId="0" applyFont="1" applyBorder="1" applyAlignment="1">
      <alignment wrapText="1"/>
    </xf>
    <xf numFmtId="0" fontId="51" fillId="0" borderId="10" xfId="0" applyFont="1" applyBorder="1" applyAlignment="1" quotePrefix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 quotePrefix="1">
      <alignment wrapText="1"/>
    </xf>
    <xf numFmtId="187" fontId="51" fillId="0" borderId="13" xfId="36" applyNumberFormat="1" applyFont="1" applyBorder="1" applyAlignment="1">
      <alignment wrapText="1"/>
    </xf>
    <xf numFmtId="0" fontId="58" fillId="0" borderId="15" xfId="0" applyFont="1" applyBorder="1" applyAlignment="1">
      <alignment horizontal="center" wrapText="1"/>
    </xf>
    <xf numFmtId="0" fontId="51" fillId="0" borderId="17" xfId="0" applyFont="1" applyBorder="1" applyAlignment="1">
      <alignment wrapText="1"/>
    </xf>
    <xf numFmtId="0" fontId="58" fillId="0" borderId="13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51" fillId="0" borderId="21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3" fontId="51" fillId="0" borderId="13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justify" wrapText="1"/>
    </xf>
    <xf numFmtId="0" fontId="58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0" fontId="53" fillId="0" borderId="15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51" fillId="0" borderId="11" xfId="0" applyFont="1" applyBorder="1" applyAlignment="1">
      <alignment wrapText="1"/>
    </xf>
    <xf numFmtId="0" fontId="57" fillId="0" borderId="14" xfId="0" applyFont="1" applyBorder="1" applyAlignment="1">
      <alignment horizontal="center" wrapText="1"/>
    </xf>
    <xf numFmtId="187" fontId="51" fillId="0" borderId="10" xfId="36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3" fontId="51" fillId="0" borderId="15" xfId="0" applyNumberFormat="1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0" fillId="0" borderId="20" xfId="0" applyBorder="1" applyAlignment="1">
      <alignment/>
    </xf>
    <xf numFmtId="0" fontId="51" fillId="0" borderId="23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9" fillId="0" borderId="22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0" fillId="0" borderId="15" xfId="0" applyFont="1" applyBorder="1" applyAlignment="1">
      <alignment wrapText="1"/>
    </xf>
    <xf numFmtId="0" fontId="62" fillId="0" borderId="15" xfId="0" applyFont="1" applyBorder="1" applyAlignment="1">
      <alignment wrapText="1"/>
    </xf>
    <xf numFmtId="0" fontId="59" fillId="0" borderId="20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60" fillId="0" borderId="13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56" fillId="0" borderId="22" xfId="0" applyFont="1" applyBorder="1" applyAlignment="1">
      <alignment wrapText="1"/>
    </xf>
    <xf numFmtId="0" fontId="61" fillId="0" borderId="22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51" fillId="0" borderId="16" xfId="0" applyFont="1" applyBorder="1" applyAlignment="1">
      <alignment wrapText="1"/>
    </xf>
    <xf numFmtId="0" fontId="57" fillId="0" borderId="13" xfId="0" applyFont="1" applyBorder="1" applyAlignment="1">
      <alignment horizontal="center" wrapText="1"/>
    </xf>
    <xf numFmtId="0" fontId="64" fillId="0" borderId="17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6" fillId="0" borderId="0" xfId="0" applyFont="1" applyBorder="1" applyAlignment="1">
      <alignment/>
    </xf>
    <xf numFmtId="3" fontId="51" fillId="0" borderId="13" xfId="0" applyNumberFormat="1" applyFont="1" applyBorder="1" applyAlignment="1">
      <alignment wrapText="1"/>
    </xf>
    <xf numFmtId="0" fontId="56" fillId="0" borderId="10" xfId="0" applyFont="1" applyBorder="1" applyAlignment="1">
      <alignment wrapText="1"/>
    </xf>
    <xf numFmtId="187" fontId="55" fillId="0" borderId="10" xfId="36" applyNumberFormat="1" applyFont="1" applyBorder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187" fontId="55" fillId="0" borderId="21" xfId="36" applyNumberFormat="1" applyFont="1" applyBorder="1" applyAlignment="1">
      <alignment wrapText="1"/>
    </xf>
    <xf numFmtId="0" fontId="52" fillId="0" borderId="21" xfId="0" applyFont="1" applyBorder="1" applyAlignment="1">
      <alignment/>
    </xf>
    <xf numFmtId="187" fontId="55" fillId="0" borderId="10" xfId="36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3" fontId="51" fillId="0" borderId="10" xfId="0" applyNumberFormat="1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22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58" fillId="0" borderId="21" xfId="0" applyFont="1" applyBorder="1" applyAlignment="1">
      <alignment horizontal="center" wrapText="1"/>
    </xf>
    <xf numFmtId="0" fontId="65" fillId="0" borderId="10" xfId="0" applyFont="1" applyBorder="1" applyAlignment="1">
      <alignment/>
    </xf>
    <xf numFmtId="3" fontId="55" fillId="0" borderId="10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3" xfId="0" applyFont="1" applyBorder="1" applyAlignment="1">
      <alignment/>
    </xf>
    <xf numFmtId="0" fontId="66" fillId="0" borderId="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justify" wrapText="1"/>
    </xf>
    <xf numFmtId="0" fontId="56" fillId="0" borderId="10" xfId="0" applyFont="1" applyBorder="1" applyAlignment="1">
      <alignment horizontal="justify" wrapText="1"/>
    </xf>
    <xf numFmtId="0" fontId="56" fillId="0" borderId="13" xfId="0" applyFont="1" applyBorder="1" applyAlignment="1">
      <alignment horizontal="justify" wrapText="1"/>
    </xf>
    <xf numFmtId="0" fontId="55" fillId="0" borderId="10" xfId="0" applyFont="1" applyBorder="1" applyAlignment="1">
      <alignment horizontal="justify" wrapText="1"/>
    </xf>
    <xf numFmtId="0" fontId="55" fillId="0" borderId="13" xfId="0" applyFont="1" applyBorder="1" applyAlignment="1">
      <alignment horizontal="justify" wrapText="1"/>
    </xf>
    <xf numFmtId="0" fontId="67" fillId="0" borderId="22" xfId="0" applyFont="1" applyBorder="1" applyAlignment="1">
      <alignment wrapText="1"/>
    </xf>
    <xf numFmtId="0" fontId="68" fillId="0" borderId="22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0" fontId="68" fillId="0" borderId="13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1" fillId="0" borderId="11" xfId="0" applyFont="1" applyBorder="1" applyAlignment="1">
      <alignment horizontal="left" wrapText="1"/>
    </xf>
    <xf numFmtId="0" fontId="61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8" fillId="0" borderId="0" xfId="0" applyFont="1" applyBorder="1" applyAlignment="1">
      <alignment horizontal="left" wrapText="1"/>
    </xf>
    <xf numFmtId="187" fontId="55" fillId="0" borderId="0" xfId="36" applyNumberFormat="1" applyFont="1" applyBorder="1" applyAlignment="1">
      <alignment horizontal="right" wrapText="1"/>
    </xf>
    <xf numFmtId="187" fontId="60" fillId="0" borderId="0" xfId="36" applyNumberFormat="1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3" fontId="60" fillId="0" borderId="13" xfId="0" applyNumberFormat="1" applyFont="1" applyBorder="1" applyAlignment="1">
      <alignment wrapText="1"/>
    </xf>
    <xf numFmtId="3" fontId="51" fillId="0" borderId="15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8" fillId="0" borderId="21" xfId="0" applyFont="1" applyBorder="1" applyAlignment="1">
      <alignment horizontal="left" wrapText="1"/>
    </xf>
    <xf numFmtId="187" fontId="55" fillId="0" borderId="21" xfId="36" applyNumberFormat="1" applyFont="1" applyBorder="1" applyAlignment="1">
      <alignment horizontal="right" wrapText="1"/>
    </xf>
    <xf numFmtId="187" fontId="60" fillId="0" borderId="21" xfId="36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8" xfId="0" applyFont="1" applyBorder="1" applyAlignment="1">
      <alignment/>
    </xf>
    <xf numFmtId="3" fontId="51" fillId="0" borderId="15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 horizontal="center"/>
    </xf>
    <xf numFmtId="187" fontId="51" fillId="0" borderId="0" xfId="36" applyNumberFormat="1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65" fillId="0" borderId="16" xfId="0" applyFont="1" applyBorder="1" applyAlignment="1">
      <alignment/>
    </xf>
    <xf numFmtId="0" fontId="51" fillId="0" borderId="21" xfId="0" applyFont="1" applyBorder="1" applyAlignment="1">
      <alignment horizontal="center" wrapText="1"/>
    </xf>
    <xf numFmtId="0" fontId="51" fillId="0" borderId="21" xfId="0" applyFont="1" applyFill="1" applyBorder="1" applyAlignment="1">
      <alignment horizontal="center" wrapText="1"/>
    </xf>
    <xf numFmtId="0" fontId="51" fillId="0" borderId="21" xfId="0" applyFont="1" applyBorder="1" applyAlignment="1">
      <alignment horizontal="center"/>
    </xf>
    <xf numFmtId="3" fontId="51" fillId="0" borderId="21" xfId="0" applyNumberFormat="1" applyFont="1" applyFill="1" applyBorder="1" applyAlignment="1">
      <alignment horizontal="center" wrapText="1"/>
    </xf>
    <xf numFmtId="0" fontId="56" fillId="0" borderId="20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5" xfId="0" applyFont="1" applyBorder="1" applyAlignment="1">
      <alignment horizontal="center"/>
    </xf>
    <xf numFmtId="3" fontId="51" fillId="0" borderId="17" xfId="0" applyNumberFormat="1" applyFont="1" applyBorder="1" applyAlignment="1">
      <alignment horizontal="center" wrapText="1"/>
    </xf>
    <xf numFmtId="3" fontId="51" fillId="0" borderId="11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3" fontId="51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left" wrapText="1"/>
    </xf>
    <xf numFmtId="0" fontId="52" fillId="0" borderId="22" xfId="0" applyFont="1" applyBorder="1" applyAlignment="1">
      <alignment wrapText="1"/>
    </xf>
    <xf numFmtId="0" fontId="51" fillId="0" borderId="19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5" fillId="0" borderId="10" xfId="0" applyFont="1" applyFill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71" fillId="0" borderId="13" xfId="0" applyFont="1" applyBorder="1" applyAlignment="1">
      <alignment horizontal="center"/>
    </xf>
    <xf numFmtId="3" fontId="55" fillId="0" borderId="13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0" fontId="72" fillId="0" borderId="13" xfId="0" applyFont="1" applyBorder="1" applyAlignment="1">
      <alignment horizontal="center"/>
    </xf>
    <xf numFmtId="0" fontId="57" fillId="0" borderId="15" xfId="0" applyFont="1" applyBorder="1" applyAlignment="1">
      <alignment horizontal="center" wrapText="1"/>
    </xf>
    <xf numFmtId="187" fontId="55" fillId="0" borderId="15" xfId="36" applyNumberFormat="1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187" fontId="55" fillId="0" borderId="0" xfId="36" applyNumberFormat="1" applyFont="1" applyBorder="1" applyAlignment="1">
      <alignment wrapText="1"/>
    </xf>
    <xf numFmtId="0" fontId="57" fillId="0" borderId="11" xfId="0" applyFont="1" applyBorder="1" applyAlignment="1">
      <alignment horizontal="center" wrapText="1"/>
    </xf>
    <xf numFmtId="187" fontId="55" fillId="0" borderId="11" xfId="36" applyNumberFormat="1" applyFont="1" applyBorder="1" applyAlignment="1">
      <alignment wrapText="1"/>
    </xf>
    <xf numFmtId="0" fontId="0" fillId="0" borderId="11" xfId="0" applyBorder="1" applyAlignment="1">
      <alignment/>
    </xf>
    <xf numFmtId="0" fontId="56" fillId="0" borderId="10" xfId="0" applyFont="1" applyFill="1" applyBorder="1" applyAlignment="1">
      <alignment horizontal="center" wrapText="1"/>
    </xf>
    <xf numFmtId="187" fontId="52" fillId="0" borderId="10" xfId="36" applyNumberFormat="1" applyFont="1" applyBorder="1" applyAlignment="1">
      <alignment horizontal="center"/>
    </xf>
    <xf numFmtId="187" fontId="52" fillId="0" borderId="13" xfId="36" applyNumberFormat="1" applyFont="1" applyBorder="1" applyAlignment="1">
      <alignment/>
    </xf>
    <xf numFmtId="3" fontId="73" fillId="0" borderId="10" xfId="0" applyNumberFormat="1" applyFont="1" applyBorder="1" applyAlignment="1">
      <alignment horizontal="center" wrapText="1"/>
    </xf>
    <xf numFmtId="187" fontId="52" fillId="0" borderId="10" xfId="0" applyNumberFormat="1" applyFont="1" applyBorder="1" applyAlignment="1">
      <alignment horizontal="center"/>
    </xf>
    <xf numFmtId="187" fontId="52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3" fontId="51" fillId="0" borderId="13" xfId="0" applyNumberFormat="1" applyFont="1" applyBorder="1" applyAlignment="1">
      <alignment horizontal="center"/>
    </xf>
    <xf numFmtId="187" fontId="51" fillId="0" borderId="10" xfId="36" applyNumberFormat="1" applyFont="1" applyBorder="1" applyAlignment="1">
      <alignment horizontal="center"/>
    </xf>
    <xf numFmtId="187" fontId="52" fillId="0" borderId="13" xfId="0" applyNumberFormat="1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187" fontId="56" fillId="0" borderId="10" xfId="0" applyNumberFormat="1" applyFont="1" applyBorder="1" applyAlignment="1">
      <alignment horizontal="center"/>
    </xf>
    <xf numFmtId="0" fontId="57" fillId="0" borderId="13" xfId="0" applyFont="1" applyBorder="1" applyAlignment="1">
      <alignment/>
    </xf>
    <xf numFmtId="0" fontId="53" fillId="0" borderId="19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3" fillId="0" borderId="21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74" fillId="0" borderId="19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53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right"/>
    </xf>
    <xf numFmtId="0" fontId="53" fillId="0" borderId="16" xfId="0" applyFont="1" applyBorder="1" applyAlignment="1">
      <alignment horizontal="center" wrapText="1"/>
    </xf>
    <xf numFmtId="0" fontId="0" fillId="0" borderId="21" xfId="0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56"/>
  <sheetViews>
    <sheetView tabSelected="1" zoomScale="142" zoomScaleNormal="142" zoomScaleSheetLayoutView="136" zoomScalePageLayoutView="0" workbookViewId="0" topLeftCell="A31">
      <selection activeCell="M38" sqref="M38"/>
    </sheetView>
  </sheetViews>
  <sheetFormatPr defaultColWidth="9.140625" defaultRowHeight="15"/>
  <cols>
    <col min="1" max="1" width="3.00390625" style="14" customWidth="1"/>
    <col min="2" max="2" width="14.28125" style="14" customWidth="1"/>
    <col min="3" max="3" width="4.8515625" style="14" customWidth="1"/>
    <col min="4" max="4" width="10.00390625" style="14" customWidth="1"/>
    <col min="5" max="5" width="17.8515625" style="14" customWidth="1"/>
    <col min="6" max="6" width="4.00390625" style="14" customWidth="1"/>
    <col min="7" max="7" width="9.421875" style="14" customWidth="1"/>
    <col min="8" max="8" width="18.421875" style="14" customWidth="1"/>
    <col min="9" max="9" width="4.140625" style="14" customWidth="1"/>
    <col min="10" max="10" width="11.00390625" style="14" customWidth="1"/>
    <col min="11" max="12" width="9.7109375" style="14" customWidth="1"/>
    <col min="13" max="13" width="8.57421875" style="172" customWidth="1"/>
    <col min="14" max="16384" width="9.00390625" style="14" customWidth="1"/>
  </cols>
  <sheetData>
    <row r="1" spans="1:13" ht="21" customHeight="1">
      <c r="A1" s="252" t="s">
        <v>138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21" customHeight="1">
      <c r="A2" s="252" t="s">
        <v>118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20.25" customHeight="1">
      <c r="A3" s="256">
        <v>35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18" customHeight="1">
      <c r="A4" s="15"/>
      <c r="B4" s="15"/>
      <c r="C4" s="15"/>
      <c r="D4" s="253" t="s">
        <v>3</v>
      </c>
      <c r="E4" s="254"/>
      <c r="F4" s="254"/>
      <c r="G4" s="254" t="s">
        <v>4</v>
      </c>
      <c r="H4" s="254"/>
      <c r="I4" s="254"/>
      <c r="J4" s="245" t="s">
        <v>5</v>
      </c>
      <c r="K4" s="246"/>
      <c r="L4" s="246"/>
      <c r="M4" s="165"/>
    </row>
    <row r="5" spans="1:13" ht="18" customHeight="1">
      <c r="A5" s="17" t="s">
        <v>0</v>
      </c>
      <c r="B5" s="17" t="s">
        <v>1</v>
      </c>
      <c r="C5" s="18" t="s">
        <v>2</v>
      </c>
      <c r="D5" s="253"/>
      <c r="E5" s="254"/>
      <c r="F5" s="254"/>
      <c r="G5" s="254"/>
      <c r="H5" s="254"/>
      <c r="I5" s="255"/>
      <c r="J5" s="15" t="s">
        <v>5</v>
      </c>
      <c r="K5" s="1" t="s">
        <v>27</v>
      </c>
      <c r="L5" s="2" t="s">
        <v>28</v>
      </c>
      <c r="M5" s="44" t="s">
        <v>6</v>
      </c>
    </row>
    <row r="6" spans="1:13" ht="18" customHeight="1">
      <c r="A6" s="19"/>
      <c r="B6" s="19"/>
      <c r="C6" s="19"/>
      <c r="D6" s="20" t="s">
        <v>7</v>
      </c>
      <c r="E6" s="15" t="s">
        <v>8</v>
      </c>
      <c r="F6" s="21" t="s">
        <v>9</v>
      </c>
      <c r="G6" s="22" t="s">
        <v>7</v>
      </c>
      <c r="H6" s="15" t="s">
        <v>8</v>
      </c>
      <c r="I6" s="23" t="s">
        <v>9</v>
      </c>
      <c r="J6" s="7"/>
      <c r="K6" s="24" t="s">
        <v>8</v>
      </c>
      <c r="L6" s="25" t="s">
        <v>29</v>
      </c>
      <c r="M6" s="131"/>
    </row>
    <row r="7" spans="1:13" ht="20.25" customHeight="1">
      <c r="A7" s="32">
        <v>1</v>
      </c>
      <c r="B7" s="104" t="s">
        <v>10</v>
      </c>
      <c r="C7" s="40" t="s">
        <v>11</v>
      </c>
      <c r="D7" s="27" t="s">
        <v>95</v>
      </c>
      <c r="E7" s="32" t="s">
        <v>114</v>
      </c>
      <c r="F7" s="60" t="s">
        <v>82</v>
      </c>
      <c r="G7" s="41" t="s">
        <v>95</v>
      </c>
      <c r="H7" s="32" t="s">
        <v>114</v>
      </c>
      <c r="I7" s="60" t="s">
        <v>82</v>
      </c>
      <c r="J7" s="119">
        <f>43300*12</f>
        <v>519600</v>
      </c>
      <c r="K7" s="70">
        <v>87000</v>
      </c>
      <c r="L7" s="70">
        <v>84000</v>
      </c>
      <c r="M7" s="175">
        <f>J7+K7+L7</f>
        <v>690600</v>
      </c>
    </row>
    <row r="8" spans="1:13" ht="18" customHeight="1">
      <c r="A8" s="26"/>
      <c r="B8" s="74"/>
      <c r="C8" s="31"/>
      <c r="D8" s="29"/>
      <c r="E8" s="30" t="s">
        <v>115</v>
      </c>
      <c r="F8" s="74"/>
      <c r="G8" s="29"/>
      <c r="H8" s="30" t="s">
        <v>115</v>
      </c>
      <c r="I8" s="74"/>
      <c r="J8" s="53" t="s">
        <v>139</v>
      </c>
      <c r="K8" s="53" t="s">
        <v>131</v>
      </c>
      <c r="L8" s="53" t="s">
        <v>131</v>
      </c>
      <c r="M8" s="134"/>
    </row>
    <row r="9" spans="1:13" ht="20.25" customHeight="1">
      <c r="A9" s="32">
        <v>2</v>
      </c>
      <c r="B9" s="40" t="s">
        <v>12</v>
      </c>
      <c r="C9" s="40" t="s">
        <v>11</v>
      </c>
      <c r="D9" s="27" t="s">
        <v>96</v>
      </c>
      <c r="E9" s="32" t="s">
        <v>114</v>
      </c>
      <c r="F9" s="32" t="s">
        <v>83</v>
      </c>
      <c r="G9" s="41" t="s">
        <v>96</v>
      </c>
      <c r="H9" s="32" t="s">
        <v>114</v>
      </c>
      <c r="I9" s="32" t="s">
        <v>83</v>
      </c>
      <c r="J9" s="119">
        <f>33560*12</f>
        <v>402720</v>
      </c>
      <c r="K9" s="119">
        <v>42000</v>
      </c>
      <c r="L9" s="32" t="s">
        <v>13</v>
      </c>
      <c r="M9" s="176">
        <f>J9+K9</f>
        <v>444720</v>
      </c>
    </row>
    <row r="10" spans="1:13" ht="17.25" customHeight="1">
      <c r="A10" s="31"/>
      <c r="B10" s="31"/>
      <c r="C10" s="31"/>
      <c r="D10" s="31"/>
      <c r="E10" s="33" t="s">
        <v>116</v>
      </c>
      <c r="F10" s="107"/>
      <c r="G10" s="29"/>
      <c r="H10" s="33" t="s">
        <v>116</v>
      </c>
      <c r="I10" s="26"/>
      <c r="J10" s="53" t="s">
        <v>130</v>
      </c>
      <c r="K10" s="53" t="s">
        <v>128</v>
      </c>
      <c r="L10" s="31"/>
      <c r="M10" s="173"/>
    </row>
    <row r="11" spans="1:13" ht="20.25" customHeight="1">
      <c r="A11" s="227" t="s">
        <v>77</v>
      </c>
      <c r="B11" s="228"/>
      <c r="C11" s="228"/>
      <c r="D11" s="35"/>
      <c r="E11" s="35"/>
      <c r="F11" s="111"/>
      <c r="G11" s="36"/>
      <c r="H11" s="35"/>
      <c r="I11" s="35"/>
      <c r="J11" s="37"/>
      <c r="K11" s="38"/>
      <c r="L11" s="39"/>
      <c r="M11" s="174"/>
    </row>
    <row r="12" spans="1:13" ht="20.25" customHeight="1">
      <c r="A12" s="15">
        <v>3</v>
      </c>
      <c r="B12" s="40" t="s">
        <v>14</v>
      </c>
      <c r="C12" s="15" t="s">
        <v>11</v>
      </c>
      <c r="D12" s="41" t="s">
        <v>97</v>
      </c>
      <c r="E12" s="44" t="s">
        <v>15</v>
      </c>
      <c r="F12" s="32" t="s">
        <v>83</v>
      </c>
      <c r="G12" s="41" t="s">
        <v>97</v>
      </c>
      <c r="H12" s="17" t="s">
        <v>15</v>
      </c>
      <c r="I12" s="32" t="s">
        <v>83</v>
      </c>
      <c r="J12" s="119">
        <f>33560*12</f>
        <v>402720</v>
      </c>
      <c r="K12" s="119">
        <v>42000</v>
      </c>
      <c r="L12" s="15" t="s">
        <v>13</v>
      </c>
      <c r="M12" s="175">
        <f>J12+K12</f>
        <v>444720</v>
      </c>
    </row>
    <row r="13" spans="1:13" ht="20.25" customHeight="1">
      <c r="A13" s="17"/>
      <c r="B13" s="34"/>
      <c r="C13" s="34"/>
      <c r="D13" s="42"/>
      <c r="E13" s="44" t="s">
        <v>16</v>
      </c>
      <c r="F13" s="44"/>
      <c r="G13" s="42"/>
      <c r="H13" s="17" t="s">
        <v>16</v>
      </c>
      <c r="I13" s="44"/>
      <c r="J13" s="72" t="s">
        <v>130</v>
      </c>
      <c r="K13" s="72" t="s">
        <v>128</v>
      </c>
      <c r="L13" s="34"/>
      <c r="M13" s="173"/>
    </row>
    <row r="14" spans="1:13" ht="17.25" customHeight="1">
      <c r="A14" s="7"/>
      <c r="B14" s="31"/>
      <c r="C14" s="31"/>
      <c r="D14" s="29"/>
      <c r="E14" s="107" t="s">
        <v>84</v>
      </c>
      <c r="F14" s="107"/>
      <c r="G14" s="29"/>
      <c r="H14" s="7" t="s">
        <v>84</v>
      </c>
      <c r="I14" s="26"/>
      <c r="J14" s="103"/>
      <c r="K14" s="31"/>
      <c r="L14" s="31"/>
      <c r="M14" s="134"/>
    </row>
    <row r="15" spans="1:13" ht="17.25" customHeight="1">
      <c r="A15" s="15">
        <v>4</v>
      </c>
      <c r="B15" s="40" t="s">
        <v>21</v>
      </c>
      <c r="C15" s="15" t="s">
        <v>11</v>
      </c>
      <c r="D15" s="27" t="s">
        <v>98</v>
      </c>
      <c r="E15" s="44" t="s">
        <v>15</v>
      </c>
      <c r="F15" s="32" t="s">
        <v>83</v>
      </c>
      <c r="G15" s="41" t="s">
        <v>98</v>
      </c>
      <c r="H15" s="17" t="s">
        <v>15</v>
      </c>
      <c r="I15" s="32" t="s">
        <v>83</v>
      </c>
      <c r="J15" s="119">
        <f>30220*12</f>
        <v>362640</v>
      </c>
      <c r="K15" s="119">
        <v>18000</v>
      </c>
      <c r="L15" s="43" t="s">
        <v>13</v>
      </c>
      <c r="M15" s="177">
        <f>J15+K15</f>
        <v>380640</v>
      </c>
    </row>
    <row r="16" spans="1:13" ht="17.25" customHeight="1">
      <c r="A16" s="17"/>
      <c r="B16" s="34"/>
      <c r="C16" s="17"/>
      <c r="D16" s="42"/>
      <c r="E16" s="44" t="s">
        <v>80</v>
      </c>
      <c r="F16" s="44"/>
      <c r="G16" s="42"/>
      <c r="H16" s="17" t="s">
        <v>80</v>
      </c>
      <c r="I16" s="44"/>
      <c r="J16" s="72" t="s">
        <v>140</v>
      </c>
      <c r="K16" s="72" t="s">
        <v>129</v>
      </c>
      <c r="L16" s="45"/>
      <c r="M16" s="8"/>
    </row>
    <row r="17" spans="1:13" ht="17.25" customHeight="1">
      <c r="A17" s="7"/>
      <c r="B17" s="31"/>
      <c r="C17" s="7"/>
      <c r="D17" s="29"/>
      <c r="E17" s="107" t="s">
        <v>84</v>
      </c>
      <c r="F17" s="31"/>
      <c r="G17" s="29"/>
      <c r="H17" s="7" t="s">
        <v>84</v>
      </c>
      <c r="I17" s="31"/>
      <c r="J17" s="46"/>
      <c r="K17" s="46"/>
      <c r="L17" s="31"/>
      <c r="M17" s="5"/>
    </row>
    <row r="18" spans="1:13" ht="20.25" customHeight="1">
      <c r="A18" s="32">
        <v>5</v>
      </c>
      <c r="B18" s="121" t="s">
        <v>17</v>
      </c>
      <c r="C18" s="32" t="s">
        <v>18</v>
      </c>
      <c r="D18" s="41" t="s">
        <v>99</v>
      </c>
      <c r="E18" s="60" t="s">
        <v>81</v>
      </c>
      <c r="F18" s="32" t="s">
        <v>85</v>
      </c>
      <c r="G18" s="41" t="s">
        <v>99</v>
      </c>
      <c r="H18" s="32" t="s">
        <v>81</v>
      </c>
      <c r="I18" s="32" t="s">
        <v>85</v>
      </c>
      <c r="J18" s="119">
        <f>29680*12</f>
        <v>356160</v>
      </c>
      <c r="K18" s="32" t="s">
        <v>13</v>
      </c>
      <c r="L18" s="32" t="s">
        <v>13</v>
      </c>
      <c r="M18" s="119">
        <v>293880</v>
      </c>
    </row>
    <row r="19" spans="1:13" ht="20.25" customHeight="1">
      <c r="A19" s="107"/>
      <c r="B19" s="122"/>
      <c r="C19" s="107"/>
      <c r="D19" s="98"/>
      <c r="E19" s="120"/>
      <c r="F19" s="107"/>
      <c r="G19" s="98"/>
      <c r="H19" s="107"/>
      <c r="I19" s="107"/>
      <c r="J19" s="53" t="s">
        <v>141</v>
      </c>
      <c r="K19" s="107"/>
      <c r="L19" s="107"/>
      <c r="M19" s="131"/>
    </row>
    <row r="20" spans="1:13" ht="20.25" customHeight="1">
      <c r="A20" s="81">
        <v>6</v>
      </c>
      <c r="B20" s="121" t="s">
        <v>19</v>
      </c>
      <c r="C20" s="32" t="s">
        <v>18</v>
      </c>
      <c r="D20" s="41" t="s">
        <v>100</v>
      </c>
      <c r="E20" s="32" t="s">
        <v>20</v>
      </c>
      <c r="F20" s="32" t="s">
        <v>85</v>
      </c>
      <c r="G20" s="41" t="s">
        <v>100</v>
      </c>
      <c r="H20" s="32" t="s">
        <v>20</v>
      </c>
      <c r="I20" s="32" t="s">
        <v>85</v>
      </c>
      <c r="J20" s="119">
        <f>38520*12</f>
        <v>462240</v>
      </c>
      <c r="K20" s="32" t="s">
        <v>13</v>
      </c>
      <c r="L20" s="70">
        <f>4500*12</f>
        <v>54000</v>
      </c>
      <c r="M20" s="133">
        <v>456720</v>
      </c>
    </row>
    <row r="21" spans="1:13" ht="20.25" customHeight="1">
      <c r="A21" s="89"/>
      <c r="B21" s="122"/>
      <c r="C21" s="107"/>
      <c r="D21" s="98"/>
      <c r="E21" s="107"/>
      <c r="F21" s="107"/>
      <c r="G21" s="98"/>
      <c r="H21" s="107"/>
      <c r="I21" s="107"/>
      <c r="J21" s="53" t="s">
        <v>142</v>
      </c>
      <c r="K21" s="107"/>
      <c r="L21" s="53" t="s">
        <v>183</v>
      </c>
      <c r="M21" s="131"/>
    </row>
    <row r="22" spans="1:13" ht="20.25" customHeight="1">
      <c r="A22" s="32">
        <v>7</v>
      </c>
      <c r="B22" s="104" t="s">
        <v>23</v>
      </c>
      <c r="C22" s="32" t="s">
        <v>18</v>
      </c>
      <c r="D22" s="41" t="s">
        <v>102</v>
      </c>
      <c r="E22" s="32" t="s">
        <v>24</v>
      </c>
      <c r="F22" s="32" t="s">
        <v>86</v>
      </c>
      <c r="G22" s="41" t="s">
        <v>102</v>
      </c>
      <c r="H22" s="32" t="s">
        <v>24</v>
      </c>
      <c r="I22" s="32" t="s">
        <v>86</v>
      </c>
      <c r="J22" s="119">
        <f>24730*12</f>
        <v>296760</v>
      </c>
      <c r="K22" s="32" t="s">
        <v>13</v>
      </c>
      <c r="L22" s="32" t="s">
        <v>13</v>
      </c>
      <c r="M22" s="119">
        <v>249360</v>
      </c>
    </row>
    <row r="23" spans="1:13" ht="20.25" customHeight="1">
      <c r="A23" s="107"/>
      <c r="B23" s="74"/>
      <c r="C23" s="107"/>
      <c r="D23" s="98"/>
      <c r="E23" s="107"/>
      <c r="F23" s="107"/>
      <c r="G23" s="98"/>
      <c r="H23" s="107"/>
      <c r="I23" s="107"/>
      <c r="J23" s="53" t="s">
        <v>143</v>
      </c>
      <c r="K23" s="107"/>
      <c r="L23" s="107"/>
      <c r="M23" s="131"/>
    </row>
    <row r="24" spans="1:13" ht="20.25" customHeight="1">
      <c r="A24" s="32">
        <v>8</v>
      </c>
      <c r="B24" s="128" t="s">
        <v>25</v>
      </c>
      <c r="C24" s="32" t="s">
        <v>18</v>
      </c>
      <c r="D24" s="41" t="s">
        <v>103</v>
      </c>
      <c r="E24" s="52" t="s">
        <v>26</v>
      </c>
      <c r="F24" s="32" t="s">
        <v>86</v>
      </c>
      <c r="G24" s="41" t="s">
        <v>103</v>
      </c>
      <c r="H24" s="52" t="s">
        <v>26</v>
      </c>
      <c r="I24" s="32" t="s">
        <v>86</v>
      </c>
      <c r="J24" s="119">
        <f>22920*12</f>
        <v>275040</v>
      </c>
      <c r="K24" s="32" t="s">
        <v>13</v>
      </c>
      <c r="L24" s="32" t="s">
        <v>13</v>
      </c>
      <c r="M24" s="119">
        <v>225720</v>
      </c>
    </row>
    <row r="25" spans="1:13" ht="20.25" customHeight="1">
      <c r="A25" s="107"/>
      <c r="B25" s="181"/>
      <c r="C25" s="112"/>
      <c r="D25" s="98"/>
      <c r="E25" s="49"/>
      <c r="F25" s="107"/>
      <c r="G25" s="98"/>
      <c r="H25" s="49"/>
      <c r="I25" s="107"/>
      <c r="J25" s="53" t="s">
        <v>144</v>
      </c>
      <c r="K25" s="107"/>
      <c r="L25" s="107"/>
      <c r="M25" s="131"/>
    </row>
    <row r="26" spans="1:13" ht="20.25" customHeight="1">
      <c r="A26" s="179"/>
      <c r="B26" s="123"/>
      <c r="C26" s="183"/>
      <c r="D26" s="180"/>
      <c r="E26" s="184"/>
      <c r="F26" s="180"/>
      <c r="G26" s="127"/>
      <c r="H26" s="184"/>
      <c r="I26" s="180"/>
      <c r="J26" s="185"/>
      <c r="K26" s="180"/>
      <c r="L26" s="180"/>
      <c r="M26" s="116">
        <v>36</v>
      </c>
    </row>
    <row r="27" spans="1:13" ht="20.25" customHeight="1">
      <c r="A27" s="32"/>
      <c r="B27" s="32"/>
      <c r="C27" s="32"/>
      <c r="D27" s="253" t="s">
        <v>3</v>
      </c>
      <c r="E27" s="254"/>
      <c r="F27" s="254"/>
      <c r="G27" s="254" t="s">
        <v>4</v>
      </c>
      <c r="H27" s="254"/>
      <c r="I27" s="254"/>
      <c r="J27" s="245" t="s">
        <v>5</v>
      </c>
      <c r="K27" s="246"/>
      <c r="L27" s="246"/>
      <c r="M27" s="165"/>
    </row>
    <row r="28" spans="1:13" ht="20.25" customHeight="1">
      <c r="A28" s="107" t="s">
        <v>0</v>
      </c>
      <c r="B28" s="107" t="s">
        <v>1</v>
      </c>
      <c r="C28" s="120" t="s">
        <v>2</v>
      </c>
      <c r="D28" s="253"/>
      <c r="E28" s="254"/>
      <c r="F28" s="254"/>
      <c r="G28" s="254"/>
      <c r="H28" s="254"/>
      <c r="I28" s="255"/>
      <c r="J28" s="250" t="s">
        <v>5</v>
      </c>
      <c r="K28" s="1" t="s">
        <v>27</v>
      </c>
      <c r="L28" s="223" t="s">
        <v>28</v>
      </c>
      <c r="M28" s="44" t="s">
        <v>6</v>
      </c>
    </row>
    <row r="29" spans="1:13" ht="20.25" customHeight="1">
      <c r="A29" s="19"/>
      <c r="B29" s="19"/>
      <c r="C29" s="19"/>
      <c r="D29" s="186" t="s">
        <v>7</v>
      </c>
      <c r="E29" s="44" t="s">
        <v>8</v>
      </c>
      <c r="F29" s="30" t="s">
        <v>9</v>
      </c>
      <c r="G29" s="120" t="s">
        <v>7</v>
      </c>
      <c r="H29" s="44" t="s">
        <v>8</v>
      </c>
      <c r="I29" s="187" t="s">
        <v>9</v>
      </c>
      <c r="J29" s="251"/>
      <c r="K29" s="107" t="s">
        <v>8</v>
      </c>
      <c r="L29" s="224" t="s">
        <v>29</v>
      </c>
      <c r="M29" s="131"/>
    </row>
    <row r="30" spans="1:13" ht="20.25" customHeight="1">
      <c r="A30" s="32">
        <v>9</v>
      </c>
      <c r="B30" s="32" t="s">
        <v>145</v>
      </c>
      <c r="C30" s="32" t="s">
        <v>22</v>
      </c>
      <c r="D30" s="41" t="s">
        <v>101</v>
      </c>
      <c r="E30" s="32" t="s">
        <v>136</v>
      </c>
      <c r="F30" s="32" t="s">
        <v>86</v>
      </c>
      <c r="G30" s="41" t="s">
        <v>101</v>
      </c>
      <c r="H30" s="32" t="s">
        <v>135</v>
      </c>
      <c r="I30" s="32" t="s">
        <v>146</v>
      </c>
      <c r="J30" s="119">
        <f>(8750+40900)/2*12</f>
        <v>297900</v>
      </c>
      <c r="K30" s="198" t="s">
        <v>13</v>
      </c>
      <c r="L30" s="198" t="s">
        <v>13</v>
      </c>
      <c r="M30" s="215" t="s">
        <v>186</v>
      </c>
    </row>
    <row r="31" spans="1:13" ht="20.25" customHeight="1">
      <c r="A31" s="19"/>
      <c r="B31" s="19"/>
      <c r="C31" s="19"/>
      <c r="D31" s="120"/>
      <c r="E31" s="107" t="s">
        <v>134</v>
      </c>
      <c r="F31" s="30"/>
      <c r="G31" s="120"/>
      <c r="H31" s="107" t="s">
        <v>134</v>
      </c>
      <c r="I31" s="107" t="s">
        <v>86</v>
      </c>
      <c r="J31" s="203" t="s">
        <v>172</v>
      </c>
      <c r="K31" s="199"/>
      <c r="L31" s="200"/>
      <c r="M31" s="204"/>
    </row>
    <row r="32" spans="1:13" ht="20.25" customHeight="1">
      <c r="A32" s="227" t="s">
        <v>173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44"/>
    </row>
    <row r="33" spans="1:13" ht="20.25" customHeight="1">
      <c r="A33" s="32">
        <v>10</v>
      </c>
      <c r="B33" s="197" t="s">
        <v>72</v>
      </c>
      <c r="C33" s="212" t="s">
        <v>69</v>
      </c>
      <c r="D33" s="52" t="s">
        <v>76</v>
      </c>
      <c r="E33" s="1" t="s">
        <v>73</v>
      </c>
      <c r="F33" s="32" t="s">
        <v>13</v>
      </c>
      <c r="G33" s="52" t="s">
        <v>76</v>
      </c>
      <c r="H33" s="1" t="s">
        <v>73</v>
      </c>
      <c r="I33" s="32" t="s">
        <v>13</v>
      </c>
      <c r="J33" s="117">
        <f>20680*12</f>
        <v>248160</v>
      </c>
      <c r="K33" s="32" t="s">
        <v>13</v>
      </c>
      <c r="L33" s="32" t="s">
        <v>13</v>
      </c>
      <c r="M33" s="225">
        <f>J33</f>
        <v>248160</v>
      </c>
    </row>
    <row r="34" spans="1:13" ht="20.25" customHeight="1">
      <c r="A34" s="19"/>
      <c r="B34" s="19"/>
      <c r="C34" s="19"/>
      <c r="D34" s="120"/>
      <c r="E34" s="107"/>
      <c r="F34" s="30"/>
      <c r="G34" s="120"/>
      <c r="H34" s="107"/>
      <c r="I34" s="30"/>
      <c r="J34" s="53" t="s">
        <v>185</v>
      </c>
      <c r="K34" s="107"/>
      <c r="L34" s="125"/>
      <c r="M34" s="226" t="s">
        <v>184</v>
      </c>
    </row>
    <row r="35" spans="1:13" ht="20.25" customHeight="1">
      <c r="A35" s="257" t="s">
        <v>52</v>
      </c>
      <c r="B35" s="258"/>
      <c r="C35" s="258"/>
      <c r="D35" s="126"/>
      <c r="E35" s="126"/>
      <c r="F35" s="113"/>
      <c r="G35" s="127"/>
      <c r="H35" s="127"/>
      <c r="I35" s="113"/>
      <c r="K35" s="113"/>
      <c r="L35" s="126"/>
      <c r="M35" s="168"/>
    </row>
    <row r="36" spans="1:13" ht="20.25" customHeight="1">
      <c r="A36" s="32">
        <v>11</v>
      </c>
      <c r="B36" s="138" t="s">
        <v>45</v>
      </c>
      <c r="C36" s="55" t="s">
        <v>68</v>
      </c>
      <c r="D36" s="32" t="s">
        <v>13</v>
      </c>
      <c r="E36" s="32" t="s">
        <v>120</v>
      </c>
      <c r="F36" s="32" t="s">
        <v>13</v>
      </c>
      <c r="G36" s="32" t="s">
        <v>13</v>
      </c>
      <c r="H36" s="32" t="s">
        <v>120</v>
      </c>
      <c r="I36" s="32" t="s">
        <v>13</v>
      </c>
      <c r="J36" s="117">
        <f>14380*12</f>
        <v>172560</v>
      </c>
      <c r="K36" s="32" t="s">
        <v>13</v>
      </c>
      <c r="L36" s="32" t="s">
        <v>13</v>
      </c>
      <c r="M36" s="213">
        <f>J36</f>
        <v>172560</v>
      </c>
    </row>
    <row r="37" spans="1:13" ht="20.25" customHeight="1">
      <c r="A37" s="107"/>
      <c r="B37" s="139"/>
      <c r="C37" s="30"/>
      <c r="D37" s="107"/>
      <c r="E37" s="107"/>
      <c r="F37" s="107"/>
      <c r="G37" s="107"/>
      <c r="H37" s="107"/>
      <c r="I37" s="107"/>
      <c r="J37" s="53" t="s">
        <v>147</v>
      </c>
      <c r="K37" s="107"/>
      <c r="L37" s="107"/>
      <c r="M37" s="214"/>
    </row>
    <row r="38" spans="1:13" ht="20.25" customHeight="1">
      <c r="A38" s="32">
        <v>12</v>
      </c>
      <c r="B38" s="136" t="s">
        <v>51</v>
      </c>
      <c r="C38" s="55" t="s">
        <v>69</v>
      </c>
      <c r="D38" s="32" t="s">
        <v>13</v>
      </c>
      <c r="E38" s="32" t="s">
        <v>61</v>
      </c>
      <c r="F38" s="32" t="s">
        <v>13</v>
      </c>
      <c r="G38" s="32" t="s">
        <v>13</v>
      </c>
      <c r="H38" s="32" t="s">
        <v>61</v>
      </c>
      <c r="I38" s="32" t="s">
        <v>13</v>
      </c>
      <c r="J38" s="117">
        <f>14410*12</f>
        <v>172920</v>
      </c>
      <c r="K38" s="32" t="s">
        <v>13</v>
      </c>
      <c r="L38" s="32" t="s">
        <v>13</v>
      </c>
      <c r="M38" s="213">
        <f>J38</f>
        <v>172920</v>
      </c>
    </row>
    <row r="39" spans="1:13" ht="20.25" customHeight="1">
      <c r="A39" s="107"/>
      <c r="B39" s="137"/>
      <c r="C39" s="30"/>
      <c r="D39" s="107"/>
      <c r="E39" s="107"/>
      <c r="F39" s="107"/>
      <c r="G39" s="107"/>
      <c r="H39" s="107"/>
      <c r="I39" s="107"/>
      <c r="J39" s="53" t="s">
        <v>148</v>
      </c>
      <c r="K39" s="107"/>
      <c r="L39" s="107"/>
      <c r="M39" s="131"/>
    </row>
    <row r="40" spans="1:13" ht="20.25" customHeight="1">
      <c r="A40" s="32">
        <v>13</v>
      </c>
      <c r="B40" s="54" t="s">
        <v>46</v>
      </c>
      <c r="C40" s="55" t="s">
        <v>69</v>
      </c>
      <c r="D40" s="32" t="s">
        <v>13</v>
      </c>
      <c r="E40" s="32" t="s">
        <v>61</v>
      </c>
      <c r="F40" s="32" t="s">
        <v>13</v>
      </c>
      <c r="G40" s="32" t="s">
        <v>13</v>
      </c>
      <c r="H40" s="32" t="s">
        <v>61</v>
      </c>
      <c r="I40" s="32" t="s">
        <v>13</v>
      </c>
      <c r="J40" s="117">
        <f>13260*12</f>
        <v>159120</v>
      </c>
      <c r="K40" s="32" t="s">
        <v>13</v>
      </c>
      <c r="L40" s="70">
        <f>25*12</f>
        <v>300</v>
      </c>
      <c r="M40" s="213">
        <f>J40+L40</f>
        <v>159420</v>
      </c>
    </row>
    <row r="41" spans="1:13" ht="20.25" customHeight="1">
      <c r="A41" s="107"/>
      <c r="B41" s="135"/>
      <c r="C41" s="30"/>
      <c r="D41" s="107"/>
      <c r="E41" s="107"/>
      <c r="F41" s="107"/>
      <c r="G41" s="107"/>
      <c r="H41" s="107"/>
      <c r="I41" s="107"/>
      <c r="J41" s="201" t="s">
        <v>149</v>
      </c>
      <c r="K41" s="107"/>
      <c r="L41" s="53" t="s">
        <v>150</v>
      </c>
      <c r="M41" s="131"/>
    </row>
    <row r="42" spans="1:13" ht="20.25" customHeight="1">
      <c r="A42" s="32">
        <v>14</v>
      </c>
      <c r="B42" s="54" t="s">
        <v>47</v>
      </c>
      <c r="C42" s="55" t="s">
        <v>70</v>
      </c>
      <c r="D42" s="32" t="s">
        <v>13</v>
      </c>
      <c r="E42" s="32" t="s">
        <v>62</v>
      </c>
      <c r="F42" s="32" t="s">
        <v>13</v>
      </c>
      <c r="G42" s="32" t="s">
        <v>13</v>
      </c>
      <c r="H42" s="32" t="s">
        <v>62</v>
      </c>
      <c r="I42" s="32" t="s">
        <v>13</v>
      </c>
      <c r="J42" s="117">
        <f>13570*12</f>
        <v>162840</v>
      </c>
      <c r="K42" s="32" t="s">
        <v>13</v>
      </c>
      <c r="L42" s="32" t="s">
        <v>13</v>
      </c>
      <c r="M42" s="213">
        <f>J42</f>
        <v>162840</v>
      </c>
    </row>
    <row r="43" spans="1:13" ht="20.25" customHeight="1">
      <c r="A43" s="107"/>
      <c r="B43" s="135"/>
      <c r="C43" s="30"/>
      <c r="D43" s="107"/>
      <c r="E43" s="107"/>
      <c r="F43" s="107"/>
      <c r="G43" s="107"/>
      <c r="H43" s="107"/>
      <c r="I43" s="107"/>
      <c r="J43" s="53" t="s">
        <v>152</v>
      </c>
      <c r="K43" s="107"/>
      <c r="L43" s="107"/>
      <c r="M43" s="131"/>
    </row>
    <row r="44" spans="1:13" ht="20.25" customHeight="1">
      <c r="A44" s="1">
        <v>15</v>
      </c>
      <c r="B44" s="138" t="s">
        <v>94</v>
      </c>
      <c r="C44" s="55" t="s">
        <v>71</v>
      </c>
      <c r="D44" s="32" t="s">
        <v>13</v>
      </c>
      <c r="E44" s="32" t="s">
        <v>62</v>
      </c>
      <c r="F44" s="32" t="s">
        <v>13</v>
      </c>
      <c r="G44" s="32" t="s">
        <v>13</v>
      </c>
      <c r="H44" s="32" t="s">
        <v>62</v>
      </c>
      <c r="I44" s="32" t="s">
        <v>13</v>
      </c>
      <c r="J44" s="117">
        <f>13240*12</f>
        <v>158880</v>
      </c>
      <c r="K44" s="32" t="s">
        <v>13</v>
      </c>
      <c r="L44" s="70">
        <f>45*12</f>
        <v>540</v>
      </c>
      <c r="M44" s="213">
        <f>J44+L44</f>
        <v>159420</v>
      </c>
    </row>
    <row r="45" spans="1:13" ht="20.25" customHeight="1">
      <c r="A45" s="134"/>
      <c r="B45" s="4"/>
      <c r="C45" s="30"/>
      <c r="D45" s="107"/>
      <c r="E45" s="107"/>
      <c r="F45" s="107"/>
      <c r="G45" s="107"/>
      <c r="H45" s="107"/>
      <c r="I45" s="107"/>
      <c r="J45" s="53" t="s">
        <v>153</v>
      </c>
      <c r="K45" s="107"/>
      <c r="L45" s="53" t="s">
        <v>151</v>
      </c>
      <c r="M45" s="131"/>
    </row>
    <row r="46" spans="1:13" ht="20.25" customHeight="1">
      <c r="A46" s="32">
        <v>16</v>
      </c>
      <c r="B46" s="32" t="s">
        <v>145</v>
      </c>
      <c r="C46" s="52" t="s">
        <v>71</v>
      </c>
      <c r="D46" s="32" t="s">
        <v>13</v>
      </c>
      <c r="E46" s="32" t="s">
        <v>62</v>
      </c>
      <c r="F46" s="32" t="s">
        <v>13</v>
      </c>
      <c r="G46" s="32" t="s">
        <v>13</v>
      </c>
      <c r="H46" s="32" t="s">
        <v>62</v>
      </c>
      <c r="I46" s="32" t="s">
        <v>13</v>
      </c>
      <c r="J46" s="32" t="s">
        <v>13</v>
      </c>
      <c r="K46" s="32" t="s">
        <v>13</v>
      </c>
      <c r="L46" s="32" t="s">
        <v>13</v>
      </c>
      <c r="M46" s="1" t="s">
        <v>154</v>
      </c>
    </row>
    <row r="47" spans="1:13" ht="20.25" customHeight="1">
      <c r="A47" s="32">
        <v>17</v>
      </c>
      <c r="B47" s="138" t="s">
        <v>48</v>
      </c>
      <c r="C47" s="52" t="s">
        <v>69</v>
      </c>
      <c r="D47" s="32" t="s">
        <v>13</v>
      </c>
      <c r="E47" s="32" t="s">
        <v>63</v>
      </c>
      <c r="F47" s="32" t="s">
        <v>13</v>
      </c>
      <c r="G47" s="32" t="s">
        <v>13</v>
      </c>
      <c r="H47" s="32" t="s">
        <v>63</v>
      </c>
      <c r="I47" s="32" t="s">
        <v>13</v>
      </c>
      <c r="J47" s="129">
        <f>13190*12</f>
        <v>158280</v>
      </c>
      <c r="K47" s="32" t="s">
        <v>13</v>
      </c>
      <c r="L47" s="70">
        <f>95*12</f>
        <v>1140</v>
      </c>
      <c r="M47" s="213">
        <f>J47+L47</f>
        <v>159420</v>
      </c>
    </row>
    <row r="48" spans="1:13" ht="20.25" customHeight="1">
      <c r="A48" s="107"/>
      <c r="B48" s="139"/>
      <c r="C48" s="49"/>
      <c r="D48" s="107"/>
      <c r="E48" s="107"/>
      <c r="F48" s="107"/>
      <c r="G48" s="107"/>
      <c r="H48" s="107"/>
      <c r="I48" s="107"/>
      <c r="J48" s="53" t="s">
        <v>155</v>
      </c>
      <c r="K48" s="107"/>
      <c r="L48" s="53" t="s">
        <v>156</v>
      </c>
      <c r="M48" s="131"/>
    </row>
    <row r="49" spans="1:13" ht="20.25" customHeight="1">
      <c r="A49" s="182"/>
      <c r="B49" s="73"/>
      <c r="C49" s="182"/>
      <c r="D49" s="182"/>
      <c r="E49" s="182"/>
      <c r="F49" s="182"/>
      <c r="G49" s="114"/>
      <c r="H49" s="182"/>
      <c r="I49" s="182"/>
      <c r="J49" s="115"/>
      <c r="K49" s="182"/>
      <c r="L49" s="182"/>
      <c r="M49" s="116">
        <v>37</v>
      </c>
    </row>
    <row r="50" spans="1:13" ht="20.25" customHeight="1">
      <c r="A50" s="44"/>
      <c r="B50" s="44"/>
      <c r="C50" s="44"/>
      <c r="D50" s="231" t="s">
        <v>3</v>
      </c>
      <c r="E50" s="232"/>
      <c r="F50" s="233"/>
      <c r="G50" s="231" t="s">
        <v>4</v>
      </c>
      <c r="H50" s="232"/>
      <c r="I50" s="233"/>
      <c r="J50" s="245" t="s">
        <v>5</v>
      </c>
      <c r="K50" s="246"/>
      <c r="L50" s="247"/>
      <c r="M50" s="166"/>
    </row>
    <row r="51" spans="1:13" ht="20.25" customHeight="1">
      <c r="A51" s="44" t="s">
        <v>0</v>
      </c>
      <c r="B51" s="44" t="s">
        <v>1</v>
      </c>
      <c r="C51" s="18" t="s">
        <v>2</v>
      </c>
      <c r="D51" s="234"/>
      <c r="E51" s="235"/>
      <c r="F51" s="236"/>
      <c r="G51" s="234"/>
      <c r="H51" s="235"/>
      <c r="I51" s="236"/>
      <c r="J51" s="32" t="s">
        <v>5</v>
      </c>
      <c r="K51" s="1" t="s">
        <v>27</v>
      </c>
      <c r="L51" s="2" t="s">
        <v>28</v>
      </c>
      <c r="M51" s="44" t="s">
        <v>6</v>
      </c>
    </row>
    <row r="52" spans="1:13" ht="20.25" customHeight="1">
      <c r="A52" s="19"/>
      <c r="B52" s="19"/>
      <c r="C52" s="19"/>
      <c r="D52" s="20" t="s">
        <v>7</v>
      </c>
      <c r="E52" s="32" t="s">
        <v>8</v>
      </c>
      <c r="F52" s="21" t="s">
        <v>9</v>
      </c>
      <c r="G52" s="22" t="s">
        <v>7</v>
      </c>
      <c r="H52" s="32" t="s">
        <v>8</v>
      </c>
      <c r="I52" s="23" t="s">
        <v>9</v>
      </c>
      <c r="J52" s="107"/>
      <c r="K52" s="112" t="s">
        <v>8</v>
      </c>
      <c r="L52" s="25" t="s">
        <v>29</v>
      </c>
      <c r="M52" s="131"/>
    </row>
    <row r="53" spans="1:91" s="50" customFormat="1" ht="20.25" customHeight="1">
      <c r="A53" s="32">
        <v>18</v>
      </c>
      <c r="B53" s="138" t="s">
        <v>49</v>
      </c>
      <c r="C53" s="52" t="s">
        <v>71</v>
      </c>
      <c r="D53" s="32" t="s">
        <v>13</v>
      </c>
      <c r="E53" s="32" t="s">
        <v>63</v>
      </c>
      <c r="F53" s="32" t="s">
        <v>13</v>
      </c>
      <c r="G53" s="32" t="s">
        <v>13</v>
      </c>
      <c r="H53" s="32" t="s">
        <v>63</v>
      </c>
      <c r="I53" s="32" t="s">
        <v>13</v>
      </c>
      <c r="J53" s="129">
        <f>13220*12</f>
        <v>158640</v>
      </c>
      <c r="K53" s="32" t="s">
        <v>13</v>
      </c>
      <c r="L53" s="70">
        <f>65*12</f>
        <v>780</v>
      </c>
      <c r="M53" s="216">
        <f>J53+L53</f>
        <v>159420</v>
      </c>
      <c r="N53" s="56"/>
      <c r="O53" s="178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</row>
    <row r="54" spans="1:91" s="50" customFormat="1" ht="20.25" customHeight="1">
      <c r="A54" s="107"/>
      <c r="B54" s="139"/>
      <c r="C54" s="49"/>
      <c r="D54" s="107"/>
      <c r="E54" s="107"/>
      <c r="F54" s="107"/>
      <c r="G54" s="107"/>
      <c r="H54" s="107"/>
      <c r="I54" s="107"/>
      <c r="J54" s="53" t="s">
        <v>160</v>
      </c>
      <c r="K54" s="107"/>
      <c r="L54" s="53" t="s">
        <v>157</v>
      </c>
      <c r="M54" s="131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</row>
    <row r="55" spans="1:91" s="50" customFormat="1" ht="20.25" customHeight="1">
      <c r="A55" s="32">
        <v>19</v>
      </c>
      <c r="B55" s="54" t="s">
        <v>50</v>
      </c>
      <c r="C55" s="52" t="s">
        <v>69</v>
      </c>
      <c r="D55" s="32" t="s">
        <v>13</v>
      </c>
      <c r="E55" s="32" t="s">
        <v>63</v>
      </c>
      <c r="F55" s="32" t="s">
        <v>13</v>
      </c>
      <c r="G55" s="32" t="s">
        <v>13</v>
      </c>
      <c r="H55" s="32" t="s">
        <v>63</v>
      </c>
      <c r="I55" s="32" t="s">
        <v>13</v>
      </c>
      <c r="J55" s="129">
        <f>12750*12</f>
        <v>153000</v>
      </c>
      <c r="K55" s="32" t="s">
        <v>13</v>
      </c>
      <c r="L55" s="70">
        <f>535*12</f>
        <v>6420</v>
      </c>
      <c r="M55" s="216">
        <f>J55+L55</f>
        <v>159420</v>
      </c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</row>
    <row r="56" spans="1:91" s="50" customFormat="1" ht="20.25" customHeight="1">
      <c r="A56" s="107"/>
      <c r="B56" s="135"/>
      <c r="C56" s="49"/>
      <c r="D56" s="107"/>
      <c r="E56" s="107"/>
      <c r="F56" s="107"/>
      <c r="G56" s="107"/>
      <c r="H56" s="107"/>
      <c r="I56" s="107"/>
      <c r="J56" s="53" t="s">
        <v>159</v>
      </c>
      <c r="K56" s="107"/>
      <c r="L56" s="53" t="s">
        <v>158</v>
      </c>
      <c r="M56" s="131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</row>
    <row r="57" spans="1:91" s="50" customFormat="1" ht="20.25" customHeight="1">
      <c r="A57" s="240" t="s">
        <v>133</v>
      </c>
      <c r="B57" s="241"/>
      <c r="C57" s="241"/>
      <c r="D57" s="241"/>
      <c r="E57" s="44"/>
      <c r="F57" s="108"/>
      <c r="G57" s="108"/>
      <c r="H57" s="108"/>
      <c r="I57" s="195"/>
      <c r="J57" s="189"/>
      <c r="K57" s="196"/>
      <c r="L57" s="72"/>
      <c r="M57" s="124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</row>
    <row r="58" spans="1:91" s="50" customFormat="1" ht="20.25" customHeight="1">
      <c r="A58" s="32">
        <v>20</v>
      </c>
      <c r="B58" s="147" t="s">
        <v>67</v>
      </c>
      <c r="C58" s="55" t="s">
        <v>69</v>
      </c>
      <c r="D58" s="32" t="s">
        <v>13</v>
      </c>
      <c r="E58" s="32" t="s">
        <v>74</v>
      </c>
      <c r="F58" s="32" t="s">
        <v>13</v>
      </c>
      <c r="G58" s="32" t="s">
        <v>13</v>
      </c>
      <c r="H58" s="32" t="s">
        <v>74</v>
      </c>
      <c r="I58" s="32" t="s">
        <v>13</v>
      </c>
      <c r="J58" s="105">
        <f>(9000*12)</f>
        <v>108000</v>
      </c>
      <c r="K58" s="32" t="s">
        <v>13</v>
      </c>
      <c r="L58" s="70">
        <f>1000*12</f>
        <v>12000</v>
      </c>
      <c r="M58" s="217">
        <f>J58+L58</f>
        <v>120000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</row>
    <row r="59" spans="1:91" s="50" customFormat="1" ht="20.25" customHeight="1">
      <c r="A59" s="107"/>
      <c r="B59" s="148"/>
      <c r="C59" s="30"/>
      <c r="D59" s="107"/>
      <c r="E59" s="107"/>
      <c r="F59" s="107"/>
      <c r="G59" s="107"/>
      <c r="H59" s="107"/>
      <c r="I59" s="107"/>
      <c r="J59" s="53" t="s">
        <v>132</v>
      </c>
      <c r="K59" s="107"/>
      <c r="L59" s="53" t="s">
        <v>125</v>
      </c>
      <c r="M59" s="131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</row>
    <row r="60" spans="1:91" s="50" customFormat="1" ht="18" customHeight="1">
      <c r="A60" s="227" t="s">
        <v>53</v>
      </c>
      <c r="B60" s="228"/>
      <c r="C60" s="228"/>
      <c r="D60" s="35"/>
      <c r="E60" s="35"/>
      <c r="F60" s="35"/>
      <c r="G60" s="36"/>
      <c r="H60" s="35"/>
      <c r="I60" s="35"/>
      <c r="J60" s="37"/>
      <c r="K60" s="35"/>
      <c r="L60" s="39"/>
      <c r="M60" s="167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</row>
    <row r="61" spans="1:91" s="50" customFormat="1" ht="20.25" customHeight="1">
      <c r="A61" s="17">
        <v>21</v>
      </c>
      <c r="B61" s="141" t="s">
        <v>93</v>
      </c>
      <c r="C61" s="32" t="s">
        <v>18</v>
      </c>
      <c r="D61" s="62" t="s">
        <v>104</v>
      </c>
      <c r="E61" s="44" t="s">
        <v>87</v>
      </c>
      <c r="F61" s="57" t="s">
        <v>83</v>
      </c>
      <c r="G61" s="62" t="s">
        <v>104</v>
      </c>
      <c r="H61" s="17" t="s">
        <v>87</v>
      </c>
      <c r="I61" s="57" t="s">
        <v>83</v>
      </c>
      <c r="J61" s="129">
        <f>33000*12</f>
        <v>396000</v>
      </c>
      <c r="K61" s="119">
        <v>42000</v>
      </c>
      <c r="L61" s="17" t="s">
        <v>13</v>
      </c>
      <c r="M61" s="175">
        <f>J61+K61</f>
        <v>438000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</row>
    <row r="62" spans="1:91" s="50" customFormat="1" ht="20.25" customHeight="1">
      <c r="A62" s="17"/>
      <c r="B62" s="63"/>
      <c r="C62" s="17"/>
      <c r="D62" s="64"/>
      <c r="E62" s="44" t="s">
        <v>30</v>
      </c>
      <c r="F62" s="57"/>
      <c r="G62" s="64"/>
      <c r="H62" s="17" t="s">
        <v>30</v>
      </c>
      <c r="I62" s="57"/>
      <c r="J62" s="72" t="s">
        <v>161</v>
      </c>
      <c r="K62" s="72" t="s">
        <v>119</v>
      </c>
      <c r="L62" s="34"/>
      <c r="M62" s="16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</row>
    <row r="63" spans="1:91" s="50" customFormat="1" ht="20.25" customHeight="1">
      <c r="A63" s="65"/>
      <c r="B63" s="66"/>
      <c r="C63" s="9"/>
      <c r="D63" s="67"/>
      <c r="E63" s="107" t="s">
        <v>84</v>
      </c>
      <c r="F63" s="113"/>
      <c r="G63" s="67"/>
      <c r="H63" s="7" t="s">
        <v>84</v>
      </c>
      <c r="I63" s="51"/>
      <c r="J63" s="46"/>
      <c r="K63" s="31"/>
      <c r="L63" s="31"/>
      <c r="M63" s="131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</row>
    <row r="64" spans="1:91" s="50" customFormat="1" ht="20.25" customHeight="1">
      <c r="A64" s="15">
        <v>22</v>
      </c>
      <c r="B64" s="68" t="s">
        <v>31</v>
      </c>
      <c r="C64" s="15" t="s">
        <v>11</v>
      </c>
      <c r="D64" s="69" t="s">
        <v>105</v>
      </c>
      <c r="E64" s="32" t="s">
        <v>87</v>
      </c>
      <c r="F64" s="32" t="s">
        <v>83</v>
      </c>
      <c r="G64" s="69" t="s">
        <v>105</v>
      </c>
      <c r="H64" s="15" t="s">
        <v>87</v>
      </c>
      <c r="I64" s="15" t="s">
        <v>83</v>
      </c>
      <c r="J64" s="129">
        <f>31340*12</f>
        <v>376080</v>
      </c>
      <c r="K64" s="119">
        <v>18000</v>
      </c>
      <c r="L64" s="15" t="s">
        <v>13</v>
      </c>
      <c r="M64" s="175">
        <f>J64+K64</f>
        <v>394080</v>
      </c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</row>
    <row r="65" spans="1:91" s="50" customFormat="1" ht="20.25" customHeight="1">
      <c r="A65" s="17"/>
      <c r="B65" s="71"/>
      <c r="C65" s="17"/>
      <c r="D65" s="47"/>
      <c r="E65" s="44" t="s">
        <v>78</v>
      </c>
      <c r="F65" s="44"/>
      <c r="G65" s="47"/>
      <c r="H65" s="17" t="s">
        <v>78</v>
      </c>
      <c r="I65" s="17"/>
      <c r="J65" s="72" t="s">
        <v>162</v>
      </c>
      <c r="K65" s="72" t="s">
        <v>129</v>
      </c>
      <c r="L65" s="17"/>
      <c r="M65" s="16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</row>
    <row r="66" spans="1:91" s="50" customFormat="1" ht="20.25" customHeight="1">
      <c r="A66" s="7"/>
      <c r="B66" s="73"/>
      <c r="C66" s="7"/>
      <c r="D66" s="49"/>
      <c r="E66" s="107" t="s">
        <v>84</v>
      </c>
      <c r="F66" s="107"/>
      <c r="G66" s="49"/>
      <c r="H66" s="7" t="s">
        <v>84</v>
      </c>
      <c r="I66" s="7"/>
      <c r="J66" s="53"/>
      <c r="K66" s="46"/>
      <c r="L66" s="7"/>
      <c r="M66" s="131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</row>
    <row r="67" spans="1:91" s="50" customFormat="1" ht="20.25" customHeight="1">
      <c r="A67" s="32">
        <v>23</v>
      </c>
      <c r="B67" s="104" t="s">
        <v>163</v>
      </c>
      <c r="C67" s="32" t="s">
        <v>18</v>
      </c>
      <c r="D67" s="41" t="s">
        <v>106</v>
      </c>
      <c r="E67" s="32" t="s">
        <v>32</v>
      </c>
      <c r="F67" s="32" t="s">
        <v>89</v>
      </c>
      <c r="G67" s="41" t="s">
        <v>106</v>
      </c>
      <c r="H67" s="32" t="s">
        <v>32</v>
      </c>
      <c r="I67" s="32" t="s">
        <v>89</v>
      </c>
      <c r="J67" s="129">
        <f>22600*12</f>
        <v>271200</v>
      </c>
      <c r="K67" s="32" t="s">
        <v>13</v>
      </c>
      <c r="L67" s="32" t="s">
        <v>13</v>
      </c>
      <c r="M67" s="176">
        <f>J67</f>
        <v>271200</v>
      </c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</row>
    <row r="68" spans="1:91" s="50" customFormat="1" ht="20.25" customHeight="1">
      <c r="A68" s="107"/>
      <c r="B68" s="74"/>
      <c r="C68" s="107"/>
      <c r="D68" s="98"/>
      <c r="E68" s="107"/>
      <c r="F68" s="107"/>
      <c r="G68" s="98"/>
      <c r="H68" s="107"/>
      <c r="I68" s="107"/>
      <c r="J68" s="53" t="s">
        <v>165</v>
      </c>
      <c r="K68" s="107"/>
      <c r="L68" s="107"/>
      <c r="M68" s="131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</row>
    <row r="69" spans="1:86" s="50" customFormat="1" ht="20.25" customHeight="1">
      <c r="A69" s="32">
        <v>24</v>
      </c>
      <c r="B69" s="202" t="s">
        <v>121</v>
      </c>
      <c r="C69" s="32" t="s">
        <v>18</v>
      </c>
      <c r="D69" s="41" t="s">
        <v>107</v>
      </c>
      <c r="E69" s="32" t="s">
        <v>79</v>
      </c>
      <c r="F69" s="32" t="s">
        <v>89</v>
      </c>
      <c r="G69" s="41" t="s">
        <v>107</v>
      </c>
      <c r="H69" s="32" t="s">
        <v>79</v>
      </c>
      <c r="I69" s="32" t="s">
        <v>89</v>
      </c>
      <c r="J69" s="129">
        <f>23340*12</f>
        <v>280080</v>
      </c>
      <c r="K69" s="16"/>
      <c r="L69" s="16"/>
      <c r="M69" s="176">
        <f>J69</f>
        <v>280080</v>
      </c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</row>
    <row r="70" spans="1:86" s="50" customFormat="1" ht="20.25" customHeight="1">
      <c r="A70" s="44"/>
      <c r="B70" s="205"/>
      <c r="C70" s="44"/>
      <c r="D70" s="44"/>
      <c r="E70" s="206"/>
      <c r="F70" s="9"/>
      <c r="G70" s="44"/>
      <c r="H70" s="166"/>
      <c r="I70" s="9"/>
      <c r="J70" s="72" t="s">
        <v>164</v>
      </c>
      <c r="K70" s="9"/>
      <c r="L70" s="9"/>
      <c r="M70" s="16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</row>
    <row r="71" spans="1:91" s="50" customFormat="1" ht="20.25" customHeight="1">
      <c r="A71" s="110"/>
      <c r="B71" s="209"/>
      <c r="C71" s="110"/>
      <c r="D71" s="110"/>
      <c r="E71" s="210"/>
      <c r="F71" s="211"/>
      <c r="G71" s="110"/>
      <c r="H71" s="170"/>
      <c r="I71" s="211"/>
      <c r="J71" s="190"/>
      <c r="K71" s="211"/>
      <c r="L71" s="211"/>
      <c r="M71" s="170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</row>
    <row r="72" spans="1:91" s="50" customFormat="1" ht="20.25" customHeight="1">
      <c r="A72" s="57"/>
      <c r="B72" s="207"/>
      <c r="C72" s="57"/>
      <c r="D72" s="57"/>
      <c r="E72" s="208"/>
      <c r="F72" s="56"/>
      <c r="G72" s="57"/>
      <c r="H72" s="171"/>
      <c r="I72" s="56"/>
      <c r="J72" s="192"/>
      <c r="K72" s="56"/>
      <c r="L72" s="56"/>
      <c r="M72" s="171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</row>
    <row r="73" spans="1:91" s="50" customFormat="1" ht="20.25" customHeight="1">
      <c r="A73" s="113"/>
      <c r="B73" s="73"/>
      <c r="C73" s="113"/>
      <c r="D73" s="113"/>
      <c r="E73" s="113"/>
      <c r="F73" s="113"/>
      <c r="G73" s="114"/>
      <c r="H73" s="113"/>
      <c r="I73" s="113"/>
      <c r="J73" s="115"/>
      <c r="K73" s="113"/>
      <c r="L73" s="113"/>
      <c r="M73" s="116">
        <v>38</v>
      </c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</row>
    <row r="74" spans="1:91" s="50" customFormat="1" ht="20.25" customHeight="1">
      <c r="A74" s="44"/>
      <c r="B74" s="44"/>
      <c r="C74" s="44"/>
      <c r="D74" s="231" t="s">
        <v>3</v>
      </c>
      <c r="E74" s="232"/>
      <c r="F74" s="233"/>
      <c r="G74" s="231" t="s">
        <v>4</v>
      </c>
      <c r="H74" s="232"/>
      <c r="I74" s="233"/>
      <c r="J74" s="245" t="s">
        <v>5</v>
      </c>
      <c r="K74" s="246"/>
      <c r="L74" s="247"/>
      <c r="M74" s="16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</row>
    <row r="75" spans="1:91" s="50" customFormat="1" ht="20.25" customHeight="1">
      <c r="A75" s="44" t="s">
        <v>0</v>
      </c>
      <c r="B75" s="44" t="s">
        <v>1</v>
      </c>
      <c r="C75" s="18" t="s">
        <v>2</v>
      </c>
      <c r="D75" s="234"/>
      <c r="E75" s="235"/>
      <c r="F75" s="236"/>
      <c r="G75" s="234"/>
      <c r="H75" s="235"/>
      <c r="I75" s="236"/>
      <c r="J75" s="32" t="s">
        <v>5</v>
      </c>
      <c r="K75" s="1" t="s">
        <v>27</v>
      </c>
      <c r="L75" s="2" t="s">
        <v>28</v>
      </c>
      <c r="M75" s="44" t="s">
        <v>6</v>
      </c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</row>
    <row r="76" spans="1:91" s="50" customFormat="1" ht="20.25" customHeight="1">
      <c r="A76" s="19"/>
      <c r="B76" s="19"/>
      <c r="C76" s="19"/>
      <c r="D76" s="20" t="s">
        <v>7</v>
      </c>
      <c r="E76" s="32" t="s">
        <v>8</v>
      </c>
      <c r="F76" s="21" t="s">
        <v>9</v>
      </c>
      <c r="G76" s="22" t="s">
        <v>7</v>
      </c>
      <c r="H76" s="32" t="s">
        <v>8</v>
      </c>
      <c r="I76" s="23" t="s">
        <v>9</v>
      </c>
      <c r="J76" s="107"/>
      <c r="K76" s="112" t="s">
        <v>8</v>
      </c>
      <c r="L76" s="25" t="s">
        <v>29</v>
      </c>
      <c r="M76" s="131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</row>
    <row r="77" spans="1:91" s="50" customFormat="1" ht="20.25" customHeight="1">
      <c r="A77" s="32">
        <v>25</v>
      </c>
      <c r="B77" s="104" t="s">
        <v>33</v>
      </c>
      <c r="C77" s="32" t="s">
        <v>18</v>
      </c>
      <c r="D77" s="41" t="s">
        <v>107</v>
      </c>
      <c r="E77" s="32" t="s">
        <v>24</v>
      </c>
      <c r="F77" s="32" t="s">
        <v>90</v>
      </c>
      <c r="G77" s="41" t="s">
        <v>107</v>
      </c>
      <c r="H77" s="32" t="s">
        <v>24</v>
      </c>
      <c r="I77" s="32" t="s">
        <v>90</v>
      </c>
      <c r="J77" s="129">
        <f>20780*12</f>
        <v>249360</v>
      </c>
      <c r="K77" s="32" t="s">
        <v>13</v>
      </c>
      <c r="L77" s="32" t="s">
        <v>13</v>
      </c>
      <c r="M77" s="176">
        <f>J77</f>
        <v>249360</v>
      </c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</row>
    <row r="78" spans="1:91" s="50" customFormat="1" ht="20.25" customHeight="1">
      <c r="A78" s="107"/>
      <c r="B78" s="74"/>
      <c r="C78" s="107"/>
      <c r="D78" s="107"/>
      <c r="E78" s="107"/>
      <c r="F78" s="107"/>
      <c r="G78" s="98"/>
      <c r="H78" s="107"/>
      <c r="I78" s="107"/>
      <c r="J78" s="53" t="s">
        <v>166</v>
      </c>
      <c r="K78" s="107"/>
      <c r="L78" s="107"/>
      <c r="M78" s="131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</row>
    <row r="79" spans="1:91" s="50" customFormat="1" ht="20.25" customHeight="1">
      <c r="A79" s="229" t="s">
        <v>59</v>
      </c>
      <c r="B79" s="230"/>
      <c r="C79" s="230"/>
      <c r="D79" s="126"/>
      <c r="E79" s="126"/>
      <c r="F79" s="126"/>
      <c r="G79" s="126"/>
      <c r="H79" s="126"/>
      <c r="I79" s="126"/>
      <c r="J79" s="126"/>
      <c r="K79" s="132"/>
      <c r="L79" s="56"/>
      <c r="M79" s="124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</row>
    <row r="80" spans="1:91" s="50" customFormat="1" ht="20.25" customHeight="1">
      <c r="A80" s="6">
        <v>26</v>
      </c>
      <c r="B80" s="40" t="s">
        <v>34</v>
      </c>
      <c r="C80" s="17" t="s">
        <v>18</v>
      </c>
      <c r="D80" s="62" t="s">
        <v>108</v>
      </c>
      <c r="E80" s="44" t="s">
        <v>36</v>
      </c>
      <c r="F80" s="61" t="s">
        <v>83</v>
      </c>
      <c r="G80" s="62" t="s">
        <v>108</v>
      </c>
      <c r="H80" s="17" t="s">
        <v>36</v>
      </c>
      <c r="I80" s="61" t="s">
        <v>83</v>
      </c>
      <c r="J80" s="129">
        <f>33560*12</f>
        <v>402720</v>
      </c>
      <c r="K80" s="28">
        <v>42000</v>
      </c>
      <c r="L80" s="15" t="s">
        <v>13</v>
      </c>
      <c r="M80" s="176">
        <f>J80+K80</f>
        <v>444720</v>
      </c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</row>
    <row r="81" spans="1:91" s="50" customFormat="1" ht="20.25" customHeight="1">
      <c r="A81" s="76"/>
      <c r="B81" s="34"/>
      <c r="C81" s="17"/>
      <c r="D81" s="64"/>
      <c r="E81" s="44" t="s">
        <v>35</v>
      </c>
      <c r="F81" s="61"/>
      <c r="G81" s="64"/>
      <c r="H81" s="17" t="s">
        <v>35</v>
      </c>
      <c r="I81" s="61"/>
      <c r="J81" s="72" t="s">
        <v>130</v>
      </c>
      <c r="K81" s="72" t="s">
        <v>128</v>
      </c>
      <c r="L81" s="34"/>
      <c r="M81" s="16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</row>
    <row r="82" spans="1:91" s="50" customFormat="1" ht="17.25" customHeight="1">
      <c r="A82" s="7"/>
      <c r="B82" s="75"/>
      <c r="C82" s="4"/>
      <c r="D82" s="67"/>
      <c r="E82" s="107" t="s">
        <v>84</v>
      </c>
      <c r="F82" s="75"/>
      <c r="G82" s="67"/>
      <c r="H82" s="7" t="s">
        <v>84</v>
      </c>
      <c r="I82" s="75"/>
      <c r="J82" s="103"/>
      <c r="K82" s="31"/>
      <c r="L82" s="31"/>
      <c r="M82" s="131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</row>
    <row r="83" spans="1:91" s="50" customFormat="1" ht="20.25" customHeight="1">
      <c r="A83" s="32">
        <v>27</v>
      </c>
      <c r="B83" s="40" t="s">
        <v>37</v>
      </c>
      <c r="C83" s="32" t="s">
        <v>18</v>
      </c>
      <c r="D83" s="41" t="s">
        <v>109</v>
      </c>
      <c r="E83" s="32" t="s">
        <v>24</v>
      </c>
      <c r="F83" s="32" t="s">
        <v>90</v>
      </c>
      <c r="G83" s="41" t="s">
        <v>109</v>
      </c>
      <c r="H83" s="32" t="s">
        <v>24</v>
      </c>
      <c r="I83" s="32" t="s">
        <v>90</v>
      </c>
      <c r="J83" s="129">
        <f>30770*12</f>
        <v>369240</v>
      </c>
      <c r="K83" s="32" t="s">
        <v>13</v>
      </c>
      <c r="L83" s="32" t="s">
        <v>13</v>
      </c>
      <c r="M83" s="176">
        <f>J83</f>
        <v>369240</v>
      </c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</row>
    <row r="84" spans="1:91" s="50" customFormat="1" ht="20.25" customHeight="1">
      <c r="A84" s="107"/>
      <c r="B84" s="31"/>
      <c r="C84" s="107"/>
      <c r="D84" s="107"/>
      <c r="E84" s="107"/>
      <c r="F84" s="107"/>
      <c r="G84" s="98"/>
      <c r="H84" s="107"/>
      <c r="I84" s="107"/>
      <c r="J84" s="53" t="s">
        <v>167</v>
      </c>
      <c r="K84" s="107"/>
      <c r="L84" s="107"/>
      <c r="M84" s="131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</row>
    <row r="85" spans="1:91" s="50" customFormat="1" ht="20.25" customHeight="1">
      <c r="A85" s="240" t="s">
        <v>52</v>
      </c>
      <c r="B85" s="241"/>
      <c r="C85" s="241"/>
      <c r="D85" s="241"/>
      <c r="E85" s="35"/>
      <c r="F85" s="78"/>
      <c r="G85" s="77"/>
      <c r="H85" s="35"/>
      <c r="I85" s="78"/>
      <c r="J85" s="35"/>
      <c r="K85" s="35"/>
      <c r="L85" s="3"/>
      <c r="M85" s="169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</row>
    <row r="86" spans="1:91" s="50" customFormat="1" ht="20.25" customHeight="1">
      <c r="A86" s="32">
        <v>28</v>
      </c>
      <c r="B86" s="145" t="s">
        <v>64</v>
      </c>
      <c r="C86" s="55" t="s">
        <v>18</v>
      </c>
      <c r="D86" s="32" t="s">
        <v>13</v>
      </c>
      <c r="E86" s="32" t="s">
        <v>60</v>
      </c>
      <c r="F86" s="32" t="s">
        <v>13</v>
      </c>
      <c r="G86" s="32" t="s">
        <v>13</v>
      </c>
      <c r="H86" s="32" t="s">
        <v>120</v>
      </c>
      <c r="I86" s="32" t="s">
        <v>13</v>
      </c>
      <c r="J86" s="129">
        <f>13340*12</f>
        <v>160080</v>
      </c>
      <c r="K86" s="32" t="s">
        <v>13</v>
      </c>
      <c r="L86" s="32" t="s">
        <v>13</v>
      </c>
      <c r="M86" s="216">
        <f>J86</f>
        <v>160080</v>
      </c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</row>
    <row r="87" spans="1:91" s="50" customFormat="1" ht="20.25" customHeight="1">
      <c r="A87" s="107"/>
      <c r="B87" s="146"/>
      <c r="C87" s="30"/>
      <c r="D87" s="107"/>
      <c r="E87" s="107"/>
      <c r="F87" s="107"/>
      <c r="G87" s="107"/>
      <c r="H87" s="107"/>
      <c r="I87" s="107"/>
      <c r="J87" s="53" t="s">
        <v>168</v>
      </c>
      <c r="K87" s="107"/>
      <c r="L87" s="107"/>
      <c r="M87" s="131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</row>
    <row r="88" spans="1:91" s="50" customFormat="1" ht="20.25" customHeight="1">
      <c r="A88" s="32">
        <v>29</v>
      </c>
      <c r="B88" s="147" t="s">
        <v>66</v>
      </c>
      <c r="C88" s="55" t="s">
        <v>22</v>
      </c>
      <c r="D88" s="32" t="s">
        <v>13</v>
      </c>
      <c r="E88" s="32" t="s">
        <v>126</v>
      </c>
      <c r="F88" s="32" t="s">
        <v>13</v>
      </c>
      <c r="G88" s="32" t="s">
        <v>13</v>
      </c>
      <c r="H88" s="32" t="s">
        <v>126</v>
      </c>
      <c r="I88" s="32" t="s">
        <v>13</v>
      </c>
      <c r="J88" s="129">
        <f>12910*12</f>
        <v>154920</v>
      </c>
      <c r="K88" s="32" t="s">
        <v>13</v>
      </c>
      <c r="L88" s="221">
        <f>375*12</f>
        <v>4500</v>
      </c>
      <c r="M88" s="216">
        <f>J88+L88</f>
        <v>159420</v>
      </c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</row>
    <row r="89" spans="1:91" s="50" customFormat="1" ht="20.25" customHeight="1">
      <c r="A89" s="107"/>
      <c r="B89" s="148"/>
      <c r="C89" s="30"/>
      <c r="D89" s="107"/>
      <c r="E89" s="107"/>
      <c r="F89" s="107"/>
      <c r="G89" s="107"/>
      <c r="H89" s="107"/>
      <c r="I89" s="107"/>
      <c r="J89" s="53" t="s">
        <v>169</v>
      </c>
      <c r="K89" s="107"/>
      <c r="L89" s="220" t="s">
        <v>179</v>
      </c>
      <c r="M89" s="131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</row>
    <row r="90" spans="1:91" s="50" customFormat="1" ht="20.25" customHeight="1">
      <c r="A90" s="32">
        <v>30</v>
      </c>
      <c r="B90" s="13" t="s">
        <v>65</v>
      </c>
      <c r="C90" s="55" t="s">
        <v>18</v>
      </c>
      <c r="D90" s="32" t="s">
        <v>13</v>
      </c>
      <c r="E90" s="32" t="s">
        <v>127</v>
      </c>
      <c r="F90" s="32" t="s">
        <v>13</v>
      </c>
      <c r="G90" s="32" t="s">
        <v>13</v>
      </c>
      <c r="H90" s="32" t="s">
        <v>127</v>
      </c>
      <c r="I90" s="109" t="s">
        <v>13</v>
      </c>
      <c r="J90" s="129">
        <f>14470*12</f>
        <v>173640</v>
      </c>
      <c r="K90" s="110" t="s">
        <v>13</v>
      </c>
      <c r="L90" s="32" t="s">
        <v>13</v>
      </c>
      <c r="M90" s="216">
        <f>J90</f>
        <v>173640</v>
      </c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</row>
    <row r="91" spans="1:91" s="50" customFormat="1" ht="20.25" customHeight="1">
      <c r="A91" s="7"/>
      <c r="B91" s="11"/>
      <c r="C91" s="30"/>
      <c r="D91" s="17"/>
      <c r="E91" s="7"/>
      <c r="F91" s="17"/>
      <c r="G91" s="17"/>
      <c r="H91" s="44"/>
      <c r="I91" s="76"/>
      <c r="J91" s="72" t="s">
        <v>170</v>
      </c>
      <c r="K91" s="57"/>
      <c r="L91" s="53"/>
      <c r="M91" s="168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</row>
    <row r="92" spans="1:91" s="50" customFormat="1" ht="20.25" customHeight="1">
      <c r="A92" s="110"/>
      <c r="B92" s="149"/>
      <c r="C92" s="130"/>
      <c r="D92" s="110"/>
      <c r="E92" s="110"/>
      <c r="F92" s="110"/>
      <c r="G92" s="110"/>
      <c r="H92" s="110"/>
      <c r="I92" s="110"/>
      <c r="J92" s="190"/>
      <c r="K92" s="110"/>
      <c r="L92" s="190"/>
      <c r="M92" s="170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</row>
    <row r="93" spans="1:91" s="50" customFormat="1" ht="20.25" customHeight="1">
      <c r="A93" s="57"/>
      <c r="B93" s="193"/>
      <c r="C93" s="191"/>
      <c r="D93" s="57"/>
      <c r="E93" s="57"/>
      <c r="F93" s="57"/>
      <c r="G93" s="57"/>
      <c r="H93" s="57"/>
      <c r="I93" s="57"/>
      <c r="J93" s="192"/>
      <c r="K93" s="57"/>
      <c r="L93" s="192"/>
      <c r="M93" s="171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</row>
    <row r="94" spans="1:91" s="50" customFormat="1" ht="20.25" customHeight="1">
      <c r="A94" s="57"/>
      <c r="B94" s="193"/>
      <c r="C94" s="191"/>
      <c r="D94" s="57"/>
      <c r="E94" s="57"/>
      <c r="F94" s="57"/>
      <c r="G94" s="57"/>
      <c r="H94" s="57"/>
      <c r="I94" s="57"/>
      <c r="J94" s="192"/>
      <c r="K94" s="57"/>
      <c r="L94" s="192"/>
      <c r="M94" s="171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</row>
    <row r="95" spans="1:91" s="50" customFormat="1" ht="20.25" customHeight="1">
      <c r="A95" s="57"/>
      <c r="B95" s="193"/>
      <c r="C95" s="191"/>
      <c r="D95" s="57"/>
      <c r="E95" s="57"/>
      <c r="F95" s="57"/>
      <c r="G95" s="57"/>
      <c r="H95" s="57"/>
      <c r="I95" s="57"/>
      <c r="J95" s="192"/>
      <c r="K95" s="57"/>
      <c r="L95" s="192"/>
      <c r="M95" s="171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</row>
    <row r="96" spans="1:91" s="50" customFormat="1" ht="20.25" customHeight="1">
      <c r="A96" s="57"/>
      <c r="B96" s="193"/>
      <c r="C96" s="191"/>
      <c r="D96" s="57"/>
      <c r="E96" s="57"/>
      <c r="F96" s="57"/>
      <c r="G96" s="57"/>
      <c r="H96" s="57"/>
      <c r="I96" s="57"/>
      <c r="J96" s="192"/>
      <c r="K96" s="57"/>
      <c r="L96" s="192"/>
      <c r="M96" s="171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</row>
    <row r="97" spans="1:91" s="50" customFormat="1" ht="20.25" customHeight="1">
      <c r="A97" s="73"/>
      <c r="B97" s="161"/>
      <c r="C97" s="182"/>
      <c r="D97" s="96"/>
      <c r="E97" s="182"/>
      <c r="F97" s="96"/>
      <c r="G97" s="96"/>
      <c r="H97" s="182"/>
      <c r="I97" s="96"/>
      <c r="J97" s="162"/>
      <c r="K97" s="96"/>
      <c r="L97" s="163"/>
      <c r="M97" s="116">
        <v>39</v>
      </c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</row>
    <row r="98" spans="1:91" s="50" customFormat="1" ht="20.25" customHeight="1">
      <c r="A98" s="44"/>
      <c r="B98" s="44"/>
      <c r="C98" s="44"/>
      <c r="D98" s="237" t="s">
        <v>3</v>
      </c>
      <c r="E98" s="238"/>
      <c r="F98" s="239"/>
      <c r="G98" s="237" t="s">
        <v>4</v>
      </c>
      <c r="H98" s="238"/>
      <c r="I98" s="239"/>
      <c r="J98" s="248" t="s">
        <v>5</v>
      </c>
      <c r="K98" s="249"/>
      <c r="L98" s="249"/>
      <c r="M98" s="16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</row>
    <row r="99" spans="1:91" s="50" customFormat="1" ht="20.25" customHeight="1">
      <c r="A99" s="44" t="s">
        <v>0</v>
      </c>
      <c r="B99" s="44" t="s">
        <v>1</v>
      </c>
      <c r="C99" s="18" t="s">
        <v>2</v>
      </c>
      <c r="D99" s="234"/>
      <c r="E99" s="235"/>
      <c r="F99" s="236"/>
      <c r="G99" s="234"/>
      <c r="H99" s="235"/>
      <c r="I99" s="236"/>
      <c r="J99" s="32" t="s">
        <v>5</v>
      </c>
      <c r="K99" s="1" t="s">
        <v>27</v>
      </c>
      <c r="L99" s="2" t="s">
        <v>28</v>
      </c>
      <c r="M99" s="44" t="s">
        <v>6</v>
      </c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</row>
    <row r="100" spans="1:91" s="50" customFormat="1" ht="20.25" customHeight="1">
      <c r="A100" s="19"/>
      <c r="B100" s="19"/>
      <c r="C100" s="19"/>
      <c r="D100" s="22" t="s">
        <v>7</v>
      </c>
      <c r="E100" s="108" t="s">
        <v>8</v>
      </c>
      <c r="F100" s="21" t="s">
        <v>9</v>
      </c>
      <c r="G100" s="22" t="s">
        <v>7</v>
      </c>
      <c r="H100" s="108" t="s">
        <v>8</v>
      </c>
      <c r="I100" s="23" t="s">
        <v>9</v>
      </c>
      <c r="J100" s="107"/>
      <c r="K100" s="112" t="s">
        <v>8</v>
      </c>
      <c r="L100" s="25" t="s">
        <v>29</v>
      </c>
      <c r="M100" s="131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</row>
    <row r="101" spans="1:91" s="16" customFormat="1" ht="19.5" customHeight="1">
      <c r="A101" s="242" t="s">
        <v>91</v>
      </c>
      <c r="B101" s="243"/>
      <c r="C101" s="243"/>
      <c r="D101" s="243"/>
      <c r="E101" s="126"/>
      <c r="F101" s="126"/>
      <c r="G101" s="126"/>
      <c r="H101" s="126"/>
      <c r="I101" s="126"/>
      <c r="J101" s="126"/>
      <c r="K101" s="126"/>
      <c r="L101" s="126"/>
      <c r="M101" s="168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</row>
    <row r="102" spans="1:91" s="16" customFormat="1" ht="19.5" customHeight="1">
      <c r="A102" s="15">
        <v>32</v>
      </c>
      <c r="B102" s="140" t="s">
        <v>38</v>
      </c>
      <c r="C102" s="80" t="s">
        <v>11</v>
      </c>
      <c r="D102" s="83" t="s">
        <v>110</v>
      </c>
      <c r="E102" s="82" t="s">
        <v>117</v>
      </c>
      <c r="F102" s="81" t="s">
        <v>83</v>
      </c>
      <c r="G102" s="83" t="s">
        <v>110</v>
      </c>
      <c r="H102" s="82" t="s">
        <v>117</v>
      </c>
      <c r="I102" s="81" t="s">
        <v>83</v>
      </c>
      <c r="J102" s="129">
        <f>30220*12</f>
        <v>362640</v>
      </c>
      <c r="K102" s="28">
        <v>42000</v>
      </c>
      <c r="L102" s="81" t="s">
        <v>13</v>
      </c>
      <c r="M102" s="175">
        <f>J102+K102</f>
        <v>404640</v>
      </c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</row>
    <row r="103" spans="1:91" s="16" customFormat="1" ht="19.5" customHeight="1">
      <c r="A103" s="17"/>
      <c r="B103" s="79"/>
      <c r="C103" s="84"/>
      <c r="D103" s="85"/>
      <c r="E103" s="106" t="s">
        <v>122</v>
      </c>
      <c r="F103" s="82"/>
      <c r="G103" s="85"/>
      <c r="H103" s="106" t="s">
        <v>122</v>
      </c>
      <c r="I103" s="82"/>
      <c r="J103" s="158" t="s">
        <v>140</v>
      </c>
      <c r="K103" s="158" t="s">
        <v>128</v>
      </c>
      <c r="L103" s="10"/>
      <c r="M103" s="124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</row>
    <row r="104" spans="1:13" s="56" customFormat="1" ht="20.25" customHeight="1">
      <c r="A104" s="7"/>
      <c r="B104" s="86"/>
      <c r="C104" s="87"/>
      <c r="D104" s="85"/>
      <c r="E104" s="82" t="s">
        <v>84</v>
      </c>
      <c r="F104" s="89"/>
      <c r="G104" s="85"/>
      <c r="H104" s="82" t="s">
        <v>84</v>
      </c>
      <c r="I104" s="89"/>
      <c r="J104" s="157"/>
      <c r="K104" s="88"/>
      <c r="L104" s="4"/>
      <c r="M104" s="124"/>
    </row>
    <row r="105" spans="1:13" s="56" customFormat="1" ht="20.25" customHeight="1">
      <c r="A105" s="32">
        <v>33</v>
      </c>
      <c r="B105" s="80" t="s">
        <v>39</v>
      </c>
      <c r="C105" s="81" t="s">
        <v>18</v>
      </c>
      <c r="D105" s="150" t="s">
        <v>111</v>
      </c>
      <c r="E105" s="81" t="s">
        <v>40</v>
      </c>
      <c r="F105" s="81" t="s">
        <v>89</v>
      </c>
      <c r="G105" s="150" t="s">
        <v>111</v>
      </c>
      <c r="H105" s="81" t="s">
        <v>40</v>
      </c>
      <c r="I105" s="81" t="s">
        <v>85</v>
      </c>
      <c r="J105" s="129">
        <f>23550*12</f>
        <v>282600</v>
      </c>
      <c r="K105" s="81" t="s">
        <v>13</v>
      </c>
      <c r="L105" s="81" t="s">
        <v>13</v>
      </c>
      <c r="M105" s="176">
        <f>J105</f>
        <v>282600</v>
      </c>
    </row>
    <row r="106" spans="1:13" s="56" customFormat="1" ht="20.25" customHeight="1">
      <c r="A106" s="107"/>
      <c r="B106" s="87"/>
      <c r="C106" s="89"/>
      <c r="D106" s="151"/>
      <c r="E106" s="89"/>
      <c r="F106" s="89"/>
      <c r="G106" s="151"/>
      <c r="H106" s="89"/>
      <c r="I106" s="89"/>
      <c r="J106" s="53" t="s">
        <v>171</v>
      </c>
      <c r="K106" s="89"/>
      <c r="L106" s="89"/>
      <c r="M106" s="131"/>
    </row>
    <row r="107" spans="1:91" ht="20.25" customHeight="1">
      <c r="A107" s="40">
        <v>34</v>
      </c>
      <c r="B107" s="145" t="s">
        <v>55</v>
      </c>
      <c r="C107" s="81" t="s">
        <v>18</v>
      </c>
      <c r="D107" s="83" t="s">
        <v>174</v>
      </c>
      <c r="E107" s="32" t="s">
        <v>123</v>
      </c>
      <c r="F107" s="81" t="s">
        <v>13</v>
      </c>
      <c r="G107" s="83" t="s">
        <v>174</v>
      </c>
      <c r="H107" s="32" t="s">
        <v>123</v>
      </c>
      <c r="I107" s="81" t="s">
        <v>13</v>
      </c>
      <c r="J107" s="129">
        <f>21050*12</f>
        <v>252600</v>
      </c>
      <c r="K107" s="81" t="s">
        <v>13</v>
      </c>
      <c r="L107" s="81" t="s">
        <v>13</v>
      </c>
      <c r="M107" s="156" t="s">
        <v>124</v>
      </c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</row>
    <row r="108" spans="1:91" ht="20.25" customHeight="1">
      <c r="A108" s="19"/>
      <c r="B108" s="19"/>
      <c r="C108" s="19"/>
      <c r="D108" s="120"/>
      <c r="E108" s="107"/>
      <c r="F108" s="30"/>
      <c r="G108" s="120"/>
      <c r="H108" s="107"/>
      <c r="I108" s="30"/>
      <c r="J108" s="53" t="s">
        <v>176</v>
      </c>
      <c r="K108" s="107"/>
      <c r="L108" s="125"/>
      <c r="M108" s="131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</row>
    <row r="109" spans="1:91" ht="20.25" customHeight="1">
      <c r="A109" s="40">
        <v>35</v>
      </c>
      <c r="B109" s="218" t="s">
        <v>54</v>
      </c>
      <c r="C109" s="81" t="s">
        <v>11</v>
      </c>
      <c r="D109" s="83" t="s">
        <v>175</v>
      </c>
      <c r="E109" s="32" t="s">
        <v>123</v>
      </c>
      <c r="F109" s="81" t="s">
        <v>13</v>
      </c>
      <c r="G109" s="83" t="s">
        <v>175</v>
      </c>
      <c r="H109" s="32" t="s">
        <v>123</v>
      </c>
      <c r="I109" s="81" t="s">
        <v>13</v>
      </c>
      <c r="J109" s="129">
        <f>21120*12</f>
        <v>253440</v>
      </c>
      <c r="K109" s="81" t="s">
        <v>13</v>
      </c>
      <c r="L109" s="81" t="s">
        <v>13</v>
      </c>
      <c r="M109" s="156" t="s">
        <v>124</v>
      </c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</row>
    <row r="110" spans="1:91" ht="20.25" customHeight="1">
      <c r="A110" s="19"/>
      <c r="B110" s="19"/>
      <c r="C110" s="19"/>
      <c r="D110" s="120"/>
      <c r="E110" s="107"/>
      <c r="F110" s="30"/>
      <c r="G110" s="120"/>
      <c r="H110" s="107"/>
      <c r="I110" s="30"/>
      <c r="J110" s="53" t="s">
        <v>177</v>
      </c>
      <c r="K110" s="107"/>
      <c r="L110" s="125"/>
      <c r="M110" s="131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</row>
    <row r="111" spans="1:91" ht="20.25" customHeight="1">
      <c r="A111" s="240" t="s">
        <v>52</v>
      </c>
      <c r="B111" s="241"/>
      <c r="C111" s="241"/>
      <c r="D111" s="241"/>
      <c r="E111" s="44"/>
      <c r="F111" s="33"/>
      <c r="G111" s="18"/>
      <c r="H111" s="44"/>
      <c r="I111" s="33"/>
      <c r="J111" s="44"/>
      <c r="K111" s="44"/>
      <c r="L111" s="188"/>
      <c r="M111" s="16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</row>
    <row r="112" spans="1:91" ht="20.25" customHeight="1">
      <c r="A112" s="40">
        <v>36</v>
      </c>
      <c r="B112" s="219" t="s">
        <v>56</v>
      </c>
      <c r="C112" s="81" t="s">
        <v>18</v>
      </c>
      <c r="D112" s="81" t="s">
        <v>13</v>
      </c>
      <c r="E112" s="32" t="s">
        <v>137</v>
      </c>
      <c r="F112" s="81" t="s">
        <v>13</v>
      </c>
      <c r="G112" s="81" t="s">
        <v>13</v>
      </c>
      <c r="H112" s="32" t="s">
        <v>137</v>
      </c>
      <c r="I112" s="81" t="s">
        <v>13</v>
      </c>
      <c r="J112" s="129">
        <f>12850*12</f>
        <v>154200</v>
      </c>
      <c r="K112" s="32" t="s">
        <v>13</v>
      </c>
      <c r="L112" s="70">
        <f>435*12</f>
        <v>5220</v>
      </c>
      <c r="M112" s="156" t="s">
        <v>124</v>
      </c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</row>
    <row r="113" spans="1:91" ht="20.25" customHeight="1">
      <c r="A113" s="31"/>
      <c r="B113" s="143"/>
      <c r="C113" s="89"/>
      <c r="D113" s="89"/>
      <c r="E113" s="107"/>
      <c r="F113" s="89"/>
      <c r="G113" s="89"/>
      <c r="H113" s="107"/>
      <c r="I113" s="89"/>
      <c r="J113" s="53" t="s">
        <v>178</v>
      </c>
      <c r="K113" s="107"/>
      <c r="L113" s="53" t="s">
        <v>180</v>
      </c>
      <c r="M113" s="222">
        <f>J112+L112</f>
        <v>159420</v>
      </c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</row>
    <row r="114" spans="1:91" ht="20.25" customHeight="1">
      <c r="A114" s="40">
        <v>37</v>
      </c>
      <c r="B114" s="142" t="s">
        <v>57</v>
      </c>
      <c r="C114" s="32" t="s">
        <v>22</v>
      </c>
      <c r="D114" s="81" t="s">
        <v>13</v>
      </c>
      <c r="E114" s="32" t="s">
        <v>75</v>
      </c>
      <c r="F114" s="81" t="s">
        <v>13</v>
      </c>
      <c r="G114" s="81" t="s">
        <v>13</v>
      </c>
      <c r="H114" s="32" t="s">
        <v>75</v>
      </c>
      <c r="I114" s="81" t="s">
        <v>13</v>
      </c>
      <c r="J114" s="129">
        <f>9670*12</f>
        <v>116040</v>
      </c>
      <c r="K114" s="81" t="s">
        <v>13</v>
      </c>
      <c r="L114" s="221">
        <f>2000*12</f>
        <v>24000</v>
      </c>
      <c r="M114" s="156" t="s">
        <v>124</v>
      </c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</row>
    <row r="115" spans="1:91" ht="20.25" customHeight="1">
      <c r="A115" s="31"/>
      <c r="B115" s="144"/>
      <c r="C115" s="107"/>
      <c r="D115" s="89"/>
      <c r="E115" s="107"/>
      <c r="F115" s="89"/>
      <c r="G115" s="89"/>
      <c r="H115" s="107"/>
      <c r="I115" s="89"/>
      <c r="J115" s="53" t="s">
        <v>182</v>
      </c>
      <c r="K115" s="89"/>
      <c r="L115" s="220" t="s">
        <v>181</v>
      </c>
      <c r="M115" s="222">
        <f>J114+L114</f>
        <v>140040</v>
      </c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</row>
    <row r="116" spans="1:91" ht="20.25" customHeight="1">
      <c r="A116" s="40">
        <v>38</v>
      </c>
      <c r="B116" s="142" t="s">
        <v>58</v>
      </c>
      <c r="C116" s="81" t="s">
        <v>18</v>
      </c>
      <c r="D116" s="81" t="s">
        <v>13</v>
      </c>
      <c r="E116" s="32" t="s">
        <v>75</v>
      </c>
      <c r="F116" s="81" t="s">
        <v>13</v>
      </c>
      <c r="G116" s="81" t="s">
        <v>13</v>
      </c>
      <c r="H116" s="32" t="s">
        <v>75</v>
      </c>
      <c r="I116" s="81" t="s">
        <v>13</v>
      </c>
      <c r="J116" s="129">
        <f>9670*12</f>
        <v>116040</v>
      </c>
      <c r="K116" s="81" t="s">
        <v>13</v>
      </c>
      <c r="L116" s="221">
        <f>2000*12</f>
        <v>24000</v>
      </c>
      <c r="M116" s="156" t="s">
        <v>124</v>
      </c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</row>
    <row r="117" spans="1:91" ht="20.25" customHeight="1">
      <c r="A117" s="31"/>
      <c r="B117" s="144"/>
      <c r="C117" s="89"/>
      <c r="D117" s="89"/>
      <c r="E117" s="107"/>
      <c r="F117" s="89"/>
      <c r="G117" s="89"/>
      <c r="H117" s="107"/>
      <c r="I117" s="89"/>
      <c r="J117" s="53" t="s">
        <v>182</v>
      </c>
      <c r="K117" s="89"/>
      <c r="L117" s="220" t="s">
        <v>181</v>
      </c>
      <c r="M117" s="222">
        <f>J116+L116</f>
        <v>140040</v>
      </c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</row>
    <row r="118" spans="1:91" ht="20.25" customHeight="1">
      <c r="A118" s="71"/>
      <c r="B118" s="152"/>
      <c r="C118" s="94"/>
      <c r="D118" s="94"/>
      <c r="E118" s="57"/>
      <c r="F118" s="94"/>
      <c r="G118" s="94"/>
      <c r="H118" s="57"/>
      <c r="I118" s="94"/>
      <c r="J118" s="57"/>
      <c r="K118" s="94"/>
      <c r="L118" s="164"/>
      <c r="M118" s="171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</row>
    <row r="119" spans="1:91" ht="20.25" customHeight="1">
      <c r="A119" s="71"/>
      <c r="B119" s="152"/>
      <c r="C119" s="94"/>
      <c r="D119" s="94"/>
      <c r="E119" s="57"/>
      <c r="F119" s="94"/>
      <c r="G119" s="94"/>
      <c r="H119" s="57"/>
      <c r="I119" s="94"/>
      <c r="J119" s="57"/>
      <c r="K119" s="94"/>
      <c r="L119" s="164"/>
      <c r="M119" s="171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</row>
    <row r="120" spans="1:91" ht="20.25" customHeight="1">
      <c r="A120" s="71"/>
      <c r="B120" s="152"/>
      <c r="C120" s="94"/>
      <c r="D120" s="94"/>
      <c r="E120" s="57"/>
      <c r="F120" s="94"/>
      <c r="G120" s="94"/>
      <c r="H120" s="57"/>
      <c r="I120" s="94"/>
      <c r="J120" s="153"/>
      <c r="K120" s="94"/>
      <c r="L120" s="154"/>
      <c r="M120" s="171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</row>
    <row r="121" spans="1:91" ht="20.25" customHeight="1">
      <c r="A121" s="71"/>
      <c r="B121" s="152"/>
      <c r="C121" s="94"/>
      <c r="D121" s="94"/>
      <c r="E121" s="57"/>
      <c r="F121" s="94"/>
      <c r="G121" s="94"/>
      <c r="H121" s="57"/>
      <c r="I121" s="94"/>
      <c r="J121" s="153"/>
      <c r="K121" s="94"/>
      <c r="L121" s="154"/>
      <c r="M121" s="116">
        <v>40</v>
      </c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</row>
    <row r="122" spans="1:91" ht="20.25" customHeight="1">
      <c r="A122" s="32"/>
      <c r="B122" s="32"/>
      <c r="C122" s="32"/>
      <c r="D122" s="231" t="s">
        <v>3</v>
      </c>
      <c r="E122" s="232"/>
      <c r="F122" s="233"/>
      <c r="G122" s="231" t="s">
        <v>4</v>
      </c>
      <c r="H122" s="232"/>
      <c r="I122" s="233"/>
      <c r="J122" s="245" t="s">
        <v>5</v>
      </c>
      <c r="K122" s="246"/>
      <c r="L122" s="246"/>
      <c r="M122" s="165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</row>
    <row r="123" spans="1:91" ht="20.25" customHeight="1">
      <c r="A123" s="44" t="s">
        <v>0</v>
      </c>
      <c r="B123" s="44" t="s">
        <v>1</v>
      </c>
      <c r="C123" s="18" t="s">
        <v>2</v>
      </c>
      <c r="D123" s="234"/>
      <c r="E123" s="235"/>
      <c r="F123" s="236"/>
      <c r="G123" s="234"/>
      <c r="H123" s="235"/>
      <c r="I123" s="236"/>
      <c r="J123" s="32" t="s">
        <v>5</v>
      </c>
      <c r="K123" s="1" t="s">
        <v>27</v>
      </c>
      <c r="L123" s="2" t="s">
        <v>28</v>
      </c>
      <c r="M123" s="44" t="s">
        <v>6</v>
      </c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</row>
    <row r="124" spans="1:91" ht="20.25" customHeight="1">
      <c r="A124" s="19"/>
      <c r="B124" s="19"/>
      <c r="C124" s="19"/>
      <c r="D124" s="22" t="s">
        <v>7</v>
      </c>
      <c r="E124" s="108" t="s">
        <v>8</v>
      </c>
      <c r="F124" s="21" t="s">
        <v>9</v>
      </c>
      <c r="G124" s="22" t="s">
        <v>7</v>
      </c>
      <c r="H124" s="108" t="s">
        <v>8</v>
      </c>
      <c r="I124" s="23" t="s">
        <v>9</v>
      </c>
      <c r="J124" s="107"/>
      <c r="K124" s="112" t="s">
        <v>8</v>
      </c>
      <c r="L124" s="25" t="s">
        <v>29</v>
      </c>
      <c r="M124" s="131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</row>
    <row r="125" spans="1:91" ht="20.25" customHeight="1">
      <c r="A125" s="227" t="s">
        <v>92</v>
      </c>
      <c r="B125" s="228"/>
      <c r="C125" s="228"/>
      <c r="D125" s="228"/>
      <c r="E125" s="159"/>
      <c r="F125" s="91"/>
      <c r="G125" s="160"/>
      <c r="H125" s="91"/>
      <c r="I125" s="91"/>
      <c r="J125" s="91"/>
      <c r="K125" s="38"/>
      <c r="L125" s="118"/>
      <c r="M125" s="167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</row>
    <row r="126" spans="1:91" ht="20.25" customHeight="1">
      <c r="A126" s="17">
        <v>38</v>
      </c>
      <c r="B126" s="194" t="s">
        <v>41</v>
      </c>
      <c r="C126" s="61" t="s">
        <v>11</v>
      </c>
      <c r="D126" s="93" t="s">
        <v>112</v>
      </c>
      <c r="E126" s="155" t="s">
        <v>43</v>
      </c>
      <c r="F126" s="82" t="s">
        <v>83</v>
      </c>
      <c r="G126" s="93" t="s">
        <v>112</v>
      </c>
      <c r="H126" s="94" t="s">
        <v>43</v>
      </c>
      <c r="I126" s="82" t="s">
        <v>83</v>
      </c>
      <c r="J126" s="129">
        <f>33000*12</f>
        <v>396000</v>
      </c>
      <c r="K126" s="28">
        <v>42000</v>
      </c>
      <c r="L126" s="15" t="s">
        <v>13</v>
      </c>
      <c r="M126" s="175">
        <f>J126+K126</f>
        <v>438000</v>
      </c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</row>
    <row r="127" spans="1:91" ht="20.25" customHeight="1">
      <c r="A127" s="17"/>
      <c r="B127" s="92"/>
      <c r="C127" s="61"/>
      <c r="D127" s="95"/>
      <c r="E127" s="94" t="s">
        <v>88</v>
      </c>
      <c r="F127" s="82"/>
      <c r="G127" s="95"/>
      <c r="H127" s="94" t="s">
        <v>88</v>
      </c>
      <c r="I127" s="82"/>
      <c r="J127" s="72" t="s">
        <v>161</v>
      </c>
      <c r="K127" s="72" t="s">
        <v>128</v>
      </c>
      <c r="L127" s="34"/>
      <c r="M127" s="16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</row>
    <row r="128" spans="1:91" ht="20.25" customHeight="1">
      <c r="A128" s="4"/>
      <c r="B128" s="75"/>
      <c r="C128" s="75"/>
      <c r="D128" s="75"/>
      <c r="E128" s="96" t="s">
        <v>84</v>
      </c>
      <c r="F128" s="4"/>
      <c r="G128" s="75"/>
      <c r="H128" s="96" t="s">
        <v>84</v>
      </c>
      <c r="I128" s="4"/>
      <c r="J128" s="46"/>
      <c r="K128" s="97"/>
      <c r="L128" s="31"/>
      <c r="M128" s="131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</row>
    <row r="129" spans="1:91" ht="20.25" customHeight="1">
      <c r="A129" s="32">
        <v>40</v>
      </c>
      <c r="B129" s="40" t="s">
        <v>44</v>
      </c>
      <c r="C129" s="61" t="s">
        <v>11</v>
      </c>
      <c r="D129" s="41" t="s">
        <v>113</v>
      </c>
      <c r="E129" s="32" t="s">
        <v>42</v>
      </c>
      <c r="F129" s="32" t="s">
        <v>85</v>
      </c>
      <c r="G129" s="41" t="s">
        <v>113</v>
      </c>
      <c r="H129" s="32" t="s">
        <v>42</v>
      </c>
      <c r="I129" s="32" t="s">
        <v>85</v>
      </c>
      <c r="J129" s="129">
        <f>30220*12</f>
        <v>362640</v>
      </c>
      <c r="K129" s="32" t="s">
        <v>13</v>
      </c>
      <c r="L129" s="32" t="s">
        <v>13</v>
      </c>
      <c r="M129" s="176">
        <f>J129</f>
        <v>362640</v>
      </c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</row>
    <row r="130" spans="1:91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53" t="s">
        <v>140</v>
      </c>
      <c r="K130" s="4"/>
      <c r="L130" s="4"/>
      <c r="M130" s="131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</row>
    <row r="131" spans="1:91" ht="20.2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169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</row>
    <row r="132" spans="1:91" ht="20.2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169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</row>
    <row r="133" spans="1:13" ht="20.2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169"/>
    </row>
    <row r="134" spans="1:13" ht="20.2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169"/>
    </row>
    <row r="135" spans="1:13" ht="20.2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169"/>
    </row>
    <row r="136" spans="1:13" ht="20.2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169"/>
    </row>
    <row r="137" spans="1:13" ht="20.2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169"/>
    </row>
    <row r="138" spans="1:13" ht="20.2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169"/>
    </row>
    <row r="139" spans="1:13" ht="20.25" customHeight="1">
      <c r="A139" s="90"/>
      <c r="B139" s="12"/>
      <c r="C139" s="12"/>
      <c r="D139" s="12"/>
      <c r="E139" s="99"/>
      <c r="F139" s="12"/>
      <c r="G139" s="12"/>
      <c r="H139" s="50"/>
      <c r="I139" s="12"/>
      <c r="J139" s="12"/>
      <c r="K139" s="48"/>
      <c r="L139" s="50"/>
      <c r="M139" s="169"/>
    </row>
    <row r="140" spans="1:13" ht="20.25" customHeight="1">
      <c r="A140" s="57"/>
      <c r="B140" s="57"/>
      <c r="C140" s="57"/>
      <c r="D140" s="59"/>
      <c r="E140" s="57"/>
      <c r="F140" s="57"/>
      <c r="G140" s="59"/>
      <c r="H140" s="57"/>
      <c r="I140" s="57"/>
      <c r="J140" s="57"/>
      <c r="K140" s="71"/>
      <c r="L140" s="56"/>
      <c r="M140" s="171"/>
    </row>
    <row r="141" spans="1:13" ht="20.25" customHeight="1">
      <c r="A141" s="56"/>
      <c r="B141" s="56"/>
      <c r="C141" s="56"/>
      <c r="D141" s="56"/>
      <c r="E141" s="56"/>
      <c r="F141" s="56"/>
      <c r="G141" s="56"/>
      <c r="H141" s="57"/>
      <c r="I141" s="57"/>
      <c r="J141" s="56"/>
      <c r="K141" s="71"/>
      <c r="L141" s="56"/>
      <c r="M141" s="100"/>
    </row>
    <row r="142" spans="1:13" ht="20.25" customHeight="1">
      <c r="A142" s="56"/>
      <c r="B142" s="58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171"/>
    </row>
    <row r="143" spans="1:13" ht="20.25" customHeight="1">
      <c r="A143" s="56"/>
      <c r="B143" s="58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171"/>
    </row>
    <row r="144" spans="1:13" ht="20.25" customHeight="1">
      <c r="A144" s="56"/>
      <c r="B144" s="58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171"/>
    </row>
    <row r="145" spans="1:13" ht="20.25" customHeight="1">
      <c r="A145" s="56"/>
      <c r="B145" s="58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171"/>
    </row>
    <row r="146" spans="1:13" ht="20.25" customHeight="1">
      <c r="A146" s="56"/>
      <c r="B146" s="58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171"/>
    </row>
    <row r="147" spans="1:13" ht="20.25" customHeight="1">
      <c r="A147" s="56"/>
      <c r="B147" s="101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171"/>
    </row>
    <row r="148" spans="1:13" ht="20.25" customHeight="1">
      <c r="A148" s="56"/>
      <c r="B148" s="58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171"/>
    </row>
    <row r="149" spans="1:13" ht="15.75">
      <c r="A149" s="56"/>
      <c r="B149" s="102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171"/>
    </row>
    <row r="150" spans="1:13" ht="15.75">
      <c r="A150" s="56"/>
      <c r="B150" s="102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171"/>
    </row>
    <row r="151" spans="1:13" ht="15.75">
      <c r="A151" s="56"/>
      <c r="B151" s="102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171"/>
    </row>
    <row r="152" spans="1:13" ht="15.75">
      <c r="A152" s="56"/>
      <c r="B152" s="102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171"/>
    </row>
    <row r="153" spans="1:13" ht="1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171"/>
    </row>
    <row r="154" spans="1:13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171"/>
    </row>
    <row r="155" spans="1:13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171"/>
    </row>
    <row r="156" spans="1:13" ht="1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171"/>
    </row>
  </sheetData>
  <sheetProtection/>
  <mergeCells count="32">
    <mergeCell ref="J28:J29"/>
    <mergeCell ref="A57:D57"/>
    <mergeCell ref="G50:I51"/>
    <mergeCell ref="J50:L50"/>
    <mergeCell ref="A1:M1"/>
    <mergeCell ref="A2:M2"/>
    <mergeCell ref="D27:F28"/>
    <mergeCell ref="G27:I28"/>
    <mergeCell ref="J27:L27"/>
    <mergeCell ref="A3:M3"/>
    <mergeCell ref="D4:F5"/>
    <mergeCell ref="G4:I5"/>
    <mergeCell ref="A11:C11"/>
    <mergeCell ref="J4:L4"/>
    <mergeCell ref="A35:C35"/>
    <mergeCell ref="D50:F51"/>
    <mergeCell ref="A32:M32"/>
    <mergeCell ref="J122:L122"/>
    <mergeCell ref="A60:C60"/>
    <mergeCell ref="J74:L74"/>
    <mergeCell ref="J98:L98"/>
    <mergeCell ref="A125:D125"/>
    <mergeCell ref="A79:C79"/>
    <mergeCell ref="D74:F75"/>
    <mergeCell ref="D122:F123"/>
    <mergeCell ref="G74:I75"/>
    <mergeCell ref="D98:F99"/>
    <mergeCell ref="G98:I99"/>
    <mergeCell ref="A111:D111"/>
    <mergeCell ref="A101:D101"/>
    <mergeCell ref="A85:D85"/>
    <mergeCell ref="G122:I123"/>
  </mergeCells>
  <printOptions/>
  <pageMargins left="0.7086614173228347" right="0.511811023622047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Administrator</cp:lastModifiedBy>
  <cp:lastPrinted>2020-09-15T06:17:34Z</cp:lastPrinted>
  <dcterms:created xsi:type="dcterms:W3CDTF">2014-08-28T07:13:22Z</dcterms:created>
  <dcterms:modified xsi:type="dcterms:W3CDTF">2021-03-23T03:48:07Z</dcterms:modified>
  <cp:category/>
  <cp:version/>
  <cp:contentType/>
  <cp:contentStatus/>
</cp:coreProperties>
</file>